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0" yWindow="0" windowWidth="24600" windowHeight="9800" activeTab="1"/>
  </bookViews>
  <sheets>
    <sheet name="Alapok" sheetId="1" r:id="rId1"/>
    <sheet name="Edzésterv" sheetId="2" r:id="rId2"/>
  </sheets>
  <definedNames>
    <definedName name="_xlnm.Print_Area" localSheetId="1">'Edzésterv'!$B$2:$AE$30</definedName>
  </definedNames>
  <calcPr fullCalcOnLoad="1"/>
</workbook>
</file>

<file path=xl/sharedStrings.xml><?xml version="1.0" encoding="utf-8"?>
<sst xmlns="http://schemas.openxmlformats.org/spreadsheetml/2006/main" count="275" uniqueCount="94">
  <si>
    <t>`</t>
  </si>
  <si>
    <t>Texas Method</t>
  </si>
  <si>
    <t>5x5</t>
  </si>
  <si>
    <t>2x5</t>
  </si>
  <si>
    <t>1x5</t>
  </si>
  <si>
    <t>1x3</t>
  </si>
  <si>
    <t>1x2</t>
  </si>
  <si>
    <t>3x5</t>
  </si>
  <si>
    <t>1RM</t>
  </si>
  <si>
    <t>Guggolás</t>
  </si>
  <si>
    <t>Fekvenyomás</t>
  </si>
  <si>
    <t>Nyomás</t>
  </si>
  <si>
    <t>Max. Súly</t>
  </si>
  <si>
    <t>Ism. szám (&lt;12)</t>
  </si>
  <si>
    <t>5RM</t>
  </si>
  <si>
    <t>5x5RM</t>
  </si>
  <si>
    <t>Felhúzás</t>
  </si>
  <si>
    <t>Gyakorlat</t>
  </si>
  <si>
    <t>Legkisebb súlynövelés</t>
  </si>
  <si>
    <t>Becsült maximumok</t>
  </si>
  <si>
    <t>Jelenegi maximum</t>
  </si>
  <si>
    <t>Kezdő súly</t>
  </si>
  <si>
    <t>Közepes</t>
  </si>
  <si>
    <t>Könnyű</t>
  </si>
  <si>
    <t>Nehéz</t>
  </si>
  <si>
    <t>1. edzés</t>
  </si>
  <si>
    <t>2. edzés</t>
  </si>
  <si>
    <t>3. edzés</t>
  </si>
  <si>
    <t>4. edzés</t>
  </si>
  <si>
    <t>5. edzés</t>
  </si>
  <si>
    <t>6. edzés</t>
  </si>
  <si>
    <t>7. edzés</t>
  </si>
  <si>
    <t>8. edzés</t>
  </si>
  <si>
    <t>9. edzés</t>
  </si>
  <si>
    <t>10. edzés</t>
  </si>
  <si>
    <t>11. edzés</t>
  </si>
  <si>
    <t>12. edzés</t>
  </si>
  <si>
    <t>13. edzés</t>
  </si>
  <si>
    <t>14. edzés</t>
  </si>
  <si>
    <t>15. edzés</t>
  </si>
  <si>
    <t>16. edzés</t>
  </si>
  <si>
    <t>17. edzés</t>
  </si>
  <si>
    <t>18. edzés</t>
  </si>
  <si>
    <t>19. edzés</t>
  </si>
  <si>
    <t>20. edzés</t>
  </si>
  <si>
    <t>21. edzés</t>
  </si>
  <si>
    <t>22. edzés</t>
  </si>
  <si>
    <t>23. edzés</t>
  </si>
  <si>
    <t>24. edzés</t>
  </si>
  <si>
    <t>25. edzés</t>
  </si>
  <si>
    <t>26. edzés</t>
  </si>
  <si>
    <t>27. edzés</t>
  </si>
  <si>
    <t>1. hét</t>
  </si>
  <si>
    <t>2. hét</t>
  </si>
  <si>
    <t>3. hét</t>
  </si>
  <si>
    <t>4. hét</t>
  </si>
  <si>
    <t>5. hét</t>
  </si>
  <si>
    <t>6. hét</t>
  </si>
  <si>
    <t>7. hét</t>
  </si>
  <si>
    <t>8. hét</t>
  </si>
  <si>
    <t>9. hét</t>
  </si>
  <si>
    <t>Bemelegítés</t>
  </si>
  <si>
    <t>Húzódzkodás</t>
  </si>
  <si>
    <t>Széria x Ism.szám</t>
  </si>
  <si>
    <t>A tervről</t>
  </si>
  <si>
    <t>Használati utasítás</t>
  </si>
  <si>
    <t>Ism. Szám</t>
  </si>
  <si>
    <t>A maximális súllyal végzett ismétlésszám</t>
  </si>
  <si>
    <t>Becsült jelenlegi egy ismétléses maximum súly</t>
  </si>
  <si>
    <t>Becsült jelenlegi öt ismétléses maximum súly</t>
  </si>
  <si>
    <t>A kalkulált kezdő súly, amelyet az első edzésen fogsz használni</t>
  </si>
  <si>
    <t>A maximális használt súlyod az adott gyakorlatban (jelenlegi "csúcs")</t>
  </si>
  <si>
    <t>Becsült jelenlegi 5x5 ismétléses maximum súly</t>
  </si>
  <si>
    <t>A legkisebb lépcső, amelyben a súlyokat növelni tudod (=legkisebb tárcsák x 2)</t>
  </si>
  <si>
    <t>A Texas Method a középhaladó szint MADCOW utáni lépcsője, megalkotását Mark Rippetoe-nak köszönhetjük. Alapja az 5x5-ös edzés, amely az egyik leghatékonyabb módszer az izomtömeg és erő egyidejű növelésére. Rippetoe Texasi edzőtermében kell a program kialakulásának gyökereit keresnünk: a mester a kezdő státuszon már átesett atléták 5x5-ös edzésén egy kicsit módosít és a pénteki edzésnapon 5x5 helyett mindenkitől csúcsot vár el, ha sikerült, jutalomként nem kell több szériát végezniük! Ez a megközelítés lett az alapja a Texas Methodnak, amely garantáltan plusz kilókat pakol rád és a rúdra egyaránt, készüljünk fel tehát a haladó PowerBuilderré válás utolsó lépcsőjére!</t>
  </si>
  <si>
    <t>Munkasorozat</t>
  </si>
  <si>
    <t>Súly</t>
  </si>
  <si>
    <t>Ism. szám</t>
  </si>
  <si>
    <t>Döntött törzsű evezés</t>
  </si>
  <si>
    <t>Ferdepados nyomás egykezesekkel</t>
  </si>
  <si>
    <t>Tolódzkodás</t>
  </si>
  <si>
    <t>3x8-10</t>
  </si>
  <si>
    <t>3x10-12</t>
  </si>
  <si>
    <t>3x6-8</t>
  </si>
  <si>
    <t>2x5-8</t>
  </si>
  <si>
    <t>3x5-8</t>
  </si>
  <si>
    <t>4x5-8</t>
  </si>
  <si>
    <t>Plank</t>
  </si>
  <si>
    <t>Farmer walk</t>
  </si>
  <si>
    <t>Haskerék</t>
  </si>
  <si>
    <t>3x30-60mp</t>
  </si>
  <si>
    <t>3x5-15</t>
  </si>
  <si>
    <t>* a szürke mezők számított mezők, ne nyúlj hozzá!</t>
  </si>
  <si>
    <t>Töltsd ki a lenti táblázatot a magyarázatok alapján és kövesd az ebből kiszámolt, második lapfülön található, személyesen rád kalkulált tervet. Egy héten három edzést kell végezned, ideális esetben: Hétfő, Szerda, Péntek. Mindhárom edzésnap eltérő programot kell követned, a hétfői nap a volumen nap, a szerdai a light nap és a pénteki az intenzitás nap. Az edzéseink során használunk piramis szériákat (bemelegítés után 1x5 munkasorozat) és egyenes szériákat is (bemelegítés után 5x5 munkasorozat). Ha nem sikerül a megadott ismétlésszámot teljesítened... akkor az ingyenes PowerBuilder Training System E-Bookból (www.powerbuilder.hu/ebook) megtudhatod, hogyan tovább! A gyakorlatok végrehajtását pedig megtanulhatod a PowerBuilder YouTube csatornán, amelyet a honlapról tudsz elérni. A kiegészítő gyakorlatok progresszióját szükségtelen számolgatni, egyszerűen olyan súlyt válassz, amellyel teljesíteni tudod az előírt ismétlésszámot!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</si>
</sst>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&quot;RM&quot;"/>
    <numFmt numFmtId="173" formatCode="&quot;#&quot;##"/>
    <numFmt numFmtId="174" formatCode="0.0%"/>
    <numFmt numFmtId="175" formatCode="[$-40E]yyyy\.\ mmmm\ d\."/>
    <numFmt numFmtId="176" formatCode="0.0"/>
    <numFmt numFmtId="177" formatCode="0.00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2"/>
      <color indexed="9"/>
      <name val="Calibri"/>
      <family val="2"/>
    </font>
    <font>
      <b/>
      <sz val="8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b/>
      <sz val="16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0"/>
    </font>
    <font>
      <b/>
      <sz val="10"/>
      <color rgb="FFFFFFFF"/>
      <name val="Calibri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" fontId="23" fillId="0" borderId="0" xfId="0" applyNumberFormat="1" applyFont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1" fontId="4" fillId="34" borderId="11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center" vertical="center" wrapText="1"/>
    </xf>
    <xf numFmtId="172" fontId="25" fillId="35" borderId="13" xfId="0" applyNumberFormat="1" applyFont="1" applyFill="1" applyBorder="1" applyAlignment="1" applyProtection="1">
      <alignment horizontal="center" vertical="center"/>
      <protection locked="0"/>
    </xf>
    <xf numFmtId="172" fontId="25" fillId="35" borderId="12" xfId="0" applyNumberFormat="1" applyFont="1" applyFill="1" applyBorder="1" applyAlignment="1" applyProtection="1">
      <alignment horizontal="center" vertical="center"/>
      <protection locked="0"/>
    </xf>
    <xf numFmtId="0" fontId="4" fillId="8" borderId="15" xfId="0" applyNumberFormat="1" applyFont="1" applyFill="1" applyBorder="1" applyAlignment="1">
      <alignment horizontal="center" vertical="center" wrapText="1"/>
    </xf>
    <xf numFmtId="0" fontId="4" fillId="8" borderId="16" xfId="0" applyNumberFormat="1" applyFont="1" applyFill="1" applyBorder="1" applyAlignment="1">
      <alignment horizontal="center" vertical="center" wrapText="1"/>
    </xf>
    <xf numFmtId="0" fontId="4" fillId="8" borderId="17" xfId="0" applyNumberFormat="1" applyFont="1" applyFill="1" applyBorder="1" applyAlignment="1">
      <alignment horizontal="center" vertical="center" wrapText="1"/>
    </xf>
    <xf numFmtId="0" fontId="4" fillId="8" borderId="18" xfId="0" applyNumberFormat="1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 wrapText="1"/>
    </xf>
    <xf numFmtId="1" fontId="0" fillId="34" borderId="16" xfId="0" applyNumberFormat="1" applyFont="1" applyFill="1" applyBorder="1" applyAlignment="1" applyProtection="1">
      <alignment horizontal="center" vertical="center"/>
      <protection locked="0"/>
    </xf>
    <xf numFmtId="1" fontId="4" fillId="34" borderId="17" xfId="0" applyNumberFormat="1" applyFont="1" applyFill="1" applyBorder="1" applyAlignment="1">
      <alignment horizontal="center" vertical="center" wrapText="1"/>
    </xf>
    <xf numFmtId="1" fontId="0" fillId="34" borderId="18" xfId="0" applyNumberFormat="1" applyFont="1" applyFill="1" applyBorder="1" applyAlignment="1" applyProtection="1">
      <alignment horizontal="center" vertical="center"/>
      <protection locked="0"/>
    </xf>
    <xf numFmtId="0" fontId="25" fillId="35" borderId="20" xfId="0" applyFont="1" applyFill="1" applyBorder="1" applyAlignment="1" applyProtection="1">
      <alignment horizontal="left" vertical="center"/>
      <protection locked="0"/>
    </xf>
    <xf numFmtId="0" fontId="25" fillId="35" borderId="21" xfId="0" applyFont="1" applyFill="1" applyBorder="1" applyAlignment="1" applyProtection="1">
      <alignment horizontal="left" vertical="center"/>
      <protection locked="0"/>
    </xf>
    <xf numFmtId="1" fontId="0" fillId="34" borderId="22" xfId="0" applyNumberFormat="1" applyFont="1" applyFill="1" applyBorder="1" applyAlignment="1" applyProtection="1">
      <alignment horizontal="center" vertical="center"/>
      <protection locked="0"/>
    </xf>
    <xf numFmtId="1" fontId="0" fillId="34" borderId="23" xfId="0" applyNumberFormat="1" applyFont="1" applyFill="1" applyBorder="1" applyAlignment="1" applyProtection="1">
      <alignment horizontal="center" vertical="center"/>
      <protection locked="0"/>
    </xf>
    <xf numFmtId="1" fontId="0" fillId="34" borderId="15" xfId="0" applyNumberFormat="1" applyFont="1" applyFill="1" applyBorder="1" applyAlignment="1" applyProtection="1">
      <alignment horizontal="center" vertical="center"/>
      <protection locked="0"/>
    </xf>
    <xf numFmtId="1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23" fillId="34" borderId="23" xfId="0" applyFont="1" applyFill="1" applyBorder="1" applyAlignment="1" applyProtection="1">
      <alignment horizontal="center" vertical="center"/>
      <protection locked="0"/>
    </xf>
    <xf numFmtId="0" fontId="23" fillId="34" borderId="24" xfId="0" applyFont="1" applyFill="1" applyBorder="1" applyAlignment="1" applyProtection="1">
      <alignment horizontal="center" vertical="center"/>
      <protection locked="0"/>
    </xf>
    <xf numFmtId="0" fontId="53" fillId="36" borderId="25" xfId="0" applyFont="1" applyFill="1" applyBorder="1" applyAlignment="1" applyProtection="1">
      <alignment horizontal="center" vertical="center"/>
      <protection locked="0"/>
    </xf>
    <xf numFmtId="0" fontId="23" fillId="34" borderId="22" xfId="0" applyFont="1" applyFill="1" applyBorder="1" applyAlignment="1" applyProtection="1">
      <alignment horizontal="center" vertical="center"/>
      <protection locked="0"/>
    </xf>
    <xf numFmtId="1" fontId="25" fillId="37" borderId="26" xfId="0" applyNumberFormat="1" applyFont="1" applyFill="1" applyBorder="1" applyAlignment="1" applyProtection="1">
      <alignment horizontal="center" vertical="center"/>
      <protection locked="0"/>
    </xf>
    <xf numFmtId="1" fontId="25" fillId="38" borderId="25" xfId="0" applyNumberFormat="1" applyFont="1" applyFill="1" applyBorder="1" applyAlignment="1" applyProtection="1">
      <alignment horizontal="center" vertical="center"/>
      <protection locked="0"/>
    </xf>
    <xf numFmtId="176" fontId="23" fillId="2" borderId="21" xfId="0" applyNumberFormat="1" applyFont="1" applyFill="1" applyBorder="1" applyAlignment="1" applyProtection="1">
      <alignment horizontal="center" vertical="center"/>
      <protection/>
    </xf>
    <xf numFmtId="176" fontId="23" fillId="2" borderId="27" xfId="0" applyNumberFormat="1" applyFont="1" applyFill="1" applyBorder="1" applyAlignment="1" applyProtection="1">
      <alignment horizontal="center" vertical="center"/>
      <protection/>
    </xf>
    <xf numFmtId="176" fontId="23" fillId="2" borderId="28" xfId="0" applyNumberFormat="1" applyFont="1" applyFill="1" applyBorder="1" applyAlignment="1" applyProtection="1">
      <alignment horizontal="center" vertical="center"/>
      <protection/>
    </xf>
    <xf numFmtId="176" fontId="23" fillId="2" borderId="29" xfId="0" applyNumberFormat="1" applyFont="1" applyFill="1" applyBorder="1" applyAlignment="1" applyProtection="1">
      <alignment horizontal="center" vertical="center"/>
      <protection/>
    </xf>
    <xf numFmtId="176" fontId="23" fillId="2" borderId="30" xfId="0" applyNumberFormat="1" applyFont="1" applyFill="1" applyBorder="1" applyAlignment="1" applyProtection="1">
      <alignment horizontal="center" vertical="center"/>
      <protection/>
    </xf>
    <xf numFmtId="1" fontId="25" fillId="37" borderId="31" xfId="0" applyNumberFormat="1" applyFont="1" applyFill="1" applyBorder="1" applyAlignment="1" applyProtection="1">
      <alignment horizontal="center" vertical="center"/>
      <protection locked="0"/>
    </xf>
    <xf numFmtId="1" fontId="25" fillId="37" borderId="32" xfId="0" applyNumberFormat="1" applyFont="1" applyFill="1" applyBorder="1" applyAlignment="1" applyProtection="1">
      <alignment horizontal="center" vertical="center"/>
      <protection locked="0"/>
    </xf>
    <xf numFmtId="1" fontId="25" fillId="38" borderId="33" xfId="0" applyNumberFormat="1" applyFont="1" applyFill="1" applyBorder="1" applyAlignment="1" applyProtection="1">
      <alignment horizontal="center" vertical="center"/>
      <protection locked="0"/>
    </xf>
    <xf numFmtId="176" fontId="23" fillId="39" borderId="27" xfId="0" applyNumberFormat="1" applyFont="1" applyFill="1" applyBorder="1" applyAlignment="1" applyProtection="1">
      <alignment horizontal="center" vertical="center"/>
      <protection locked="0"/>
    </xf>
    <xf numFmtId="1" fontId="23" fillId="39" borderId="34" xfId="0" applyNumberFormat="1" applyFont="1" applyFill="1" applyBorder="1" applyAlignment="1" applyProtection="1">
      <alignment horizontal="center" vertical="center"/>
      <protection locked="0"/>
    </xf>
    <xf numFmtId="1" fontId="23" fillId="39" borderId="35" xfId="0" applyNumberFormat="1" applyFont="1" applyFill="1" applyBorder="1" applyAlignment="1" applyProtection="1">
      <alignment horizontal="center" vertical="center"/>
      <protection locked="0"/>
    </xf>
    <xf numFmtId="176" fontId="23" fillId="2" borderId="20" xfId="0" applyNumberFormat="1" applyFont="1" applyFill="1" applyBorder="1" applyAlignment="1" applyProtection="1">
      <alignment horizontal="center" vertical="center"/>
      <protection/>
    </xf>
    <xf numFmtId="176" fontId="23" fillId="2" borderId="36" xfId="0" applyNumberFormat="1" applyFont="1" applyFill="1" applyBorder="1" applyAlignment="1" applyProtection="1">
      <alignment horizontal="center" vertical="center"/>
      <protection/>
    </xf>
    <xf numFmtId="176" fontId="23" fillId="2" borderId="20" xfId="0" applyNumberFormat="1" applyFont="1" applyFill="1" applyBorder="1" applyAlignment="1" applyProtection="1">
      <alignment horizontal="center" vertical="center"/>
      <protection locked="0"/>
    </xf>
    <xf numFmtId="176" fontId="23" fillId="2" borderId="36" xfId="0" applyNumberFormat="1" applyFont="1" applyFill="1" applyBorder="1" applyAlignment="1" applyProtection="1">
      <alignment horizontal="center" vertical="center"/>
      <protection locked="0"/>
    </xf>
    <xf numFmtId="176" fontId="23" fillId="39" borderId="37" xfId="0" applyNumberFormat="1" applyFont="1" applyFill="1" applyBorder="1" applyAlignment="1" applyProtection="1">
      <alignment horizontal="center" vertical="center"/>
      <protection locked="0"/>
    </xf>
    <xf numFmtId="176" fontId="14" fillId="34" borderId="25" xfId="0" applyNumberFormat="1" applyFont="1" applyFill="1" applyBorder="1" applyAlignment="1" applyProtection="1">
      <alignment horizontal="center" vertical="center"/>
      <protection/>
    </xf>
    <xf numFmtId="176" fontId="14" fillId="34" borderId="33" xfId="0" applyNumberFormat="1" applyFont="1" applyFill="1" applyBorder="1" applyAlignment="1" applyProtection="1">
      <alignment horizontal="center" vertical="center"/>
      <protection/>
    </xf>
    <xf numFmtId="176" fontId="23" fillId="2" borderId="34" xfId="0" applyNumberFormat="1" applyFont="1" applyFill="1" applyBorder="1" applyAlignment="1" applyProtection="1">
      <alignment horizontal="center" vertical="center"/>
      <protection/>
    </xf>
    <xf numFmtId="176" fontId="23" fillId="2" borderId="35" xfId="0" applyNumberFormat="1" applyFont="1" applyFill="1" applyBorder="1" applyAlignment="1" applyProtection="1">
      <alignment horizontal="center" vertical="center"/>
      <protection/>
    </xf>
    <xf numFmtId="0" fontId="53" fillId="36" borderId="33" xfId="0" applyFont="1" applyFill="1" applyBorder="1" applyAlignment="1" applyProtection="1">
      <alignment horizontal="center"/>
      <protection locked="0"/>
    </xf>
    <xf numFmtId="0" fontId="53" fillId="36" borderId="38" xfId="0" applyFont="1" applyFill="1" applyBorder="1" applyAlignment="1" applyProtection="1">
      <alignment horizontal="center"/>
      <protection locked="0"/>
    </xf>
    <xf numFmtId="0" fontId="53" fillId="36" borderId="39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53" fillId="36" borderId="34" xfId="0" applyFont="1" applyFill="1" applyBorder="1" applyAlignment="1" applyProtection="1">
      <alignment horizontal="center" vertical="center"/>
      <protection locked="0"/>
    </xf>
    <xf numFmtId="0" fontId="53" fillId="36" borderId="4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/>
    </xf>
    <xf numFmtId="0" fontId="3" fillId="37" borderId="41" xfId="0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center" vertical="center"/>
    </xf>
    <xf numFmtId="0" fontId="3" fillId="37" borderId="4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53" fillId="36" borderId="40" xfId="0" applyFont="1" applyFill="1" applyBorder="1" applyAlignment="1" applyProtection="1">
      <alignment horizontal="center" vertical="center" wrapText="1"/>
      <protection locked="0"/>
    </xf>
    <xf numFmtId="0" fontId="53" fillId="36" borderId="43" xfId="0" applyFont="1" applyFill="1" applyBorder="1" applyAlignment="1" applyProtection="1">
      <alignment horizontal="center" vertical="center" wrapText="1"/>
      <protection locked="0"/>
    </xf>
    <xf numFmtId="0" fontId="53" fillId="36" borderId="42" xfId="0" applyFont="1" applyFill="1" applyBorder="1" applyAlignment="1" applyProtection="1">
      <alignment horizontal="center" vertical="center" wrapText="1"/>
      <protection locked="0"/>
    </xf>
    <xf numFmtId="0" fontId="53" fillId="36" borderId="27" xfId="0" applyFont="1" applyFill="1" applyBorder="1" applyAlignment="1" applyProtection="1">
      <alignment horizontal="center" vertical="center"/>
      <protection locked="0"/>
    </xf>
    <xf numFmtId="0" fontId="53" fillId="36" borderId="10" xfId="0" applyFont="1" applyFill="1" applyBorder="1" applyAlignment="1" applyProtection="1">
      <alignment horizontal="center" vertical="center"/>
      <protection locked="0"/>
    </xf>
    <xf numFmtId="0" fontId="6" fillId="35" borderId="26" xfId="0" applyFont="1" applyFill="1" applyBorder="1" applyAlignment="1" applyProtection="1">
      <alignment horizontal="center" vertical="center" wrapText="1"/>
      <protection locked="0"/>
    </xf>
    <xf numFmtId="0" fontId="6" fillId="35" borderId="44" xfId="0" applyFont="1" applyFill="1" applyBorder="1" applyAlignment="1" applyProtection="1">
      <alignment horizontal="center" vertical="center" wrapText="1"/>
      <protection locked="0"/>
    </xf>
    <xf numFmtId="1" fontId="53" fillId="36" borderId="33" xfId="0" applyNumberFormat="1" applyFont="1" applyFill="1" applyBorder="1" applyAlignment="1" applyProtection="1">
      <alignment horizontal="center" vertical="center"/>
      <protection locked="0"/>
    </xf>
    <xf numFmtId="1" fontId="53" fillId="36" borderId="38" xfId="0" applyNumberFormat="1" applyFont="1" applyFill="1" applyBorder="1" applyAlignment="1" applyProtection="1">
      <alignment horizontal="center" vertical="center"/>
      <protection locked="0"/>
    </xf>
    <xf numFmtId="1" fontId="53" fillId="36" borderId="39" xfId="0" applyNumberFormat="1" applyFont="1" applyFill="1" applyBorder="1" applyAlignment="1" applyProtection="1">
      <alignment horizontal="center" vertical="center"/>
      <protection locked="0"/>
    </xf>
    <xf numFmtId="0" fontId="6" fillId="35" borderId="17" xfId="0" applyFont="1" applyFill="1" applyBorder="1" applyAlignment="1" applyProtection="1">
      <alignment horizontal="center" vertical="center" wrapText="1"/>
      <protection locked="0"/>
    </xf>
    <xf numFmtId="0" fontId="6" fillId="35" borderId="45" xfId="0" applyFont="1" applyFill="1" applyBorder="1" applyAlignment="1" applyProtection="1">
      <alignment horizontal="center" vertical="center" wrapText="1"/>
      <protection locked="0"/>
    </xf>
    <xf numFmtId="0" fontId="6" fillId="35" borderId="35" xfId="0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29" fillId="38" borderId="34" xfId="0" applyFont="1" applyFill="1" applyBorder="1" applyAlignment="1" applyProtection="1">
      <alignment horizontal="center" vertical="center" wrapText="1"/>
      <protection locked="0"/>
    </xf>
    <xf numFmtId="0" fontId="29" fillId="38" borderId="27" xfId="0" applyFont="1" applyFill="1" applyBorder="1" applyAlignment="1" applyProtection="1">
      <alignment horizontal="center" vertical="center" wrapText="1"/>
      <protection locked="0"/>
    </xf>
    <xf numFmtId="0" fontId="29" fillId="38" borderId="37" xfId="0" applyFont="1" applyFill="1" applyBorder="1" applyAlignment="1" applyProtection="1">
      <alignment horizontal="center" vertical="center" wrapText="1"/>
      <protection locked="0"/>
    </xf>
    <xf numFmtId="0" fontId="54" fillId="40" borderId="35" xfId="0" applyFont="1" applyFill="1" applyBorder="1" applyAlignment="1" applyProtection="1">
      <alignment horizontal="center" vertical="center"/>
      <protection locked="0"/>
    </xf>
    <xf numFmtId="0" fontId="54" fillId="40" borderId="41" xfId="0" applyFont="1" applyFill="1" applyBorder="1" applyAlignment="1" applyProtection="1">
      <alignment horizontal="center" vertical="center"/>
      <protection locked="0"/>
    </xf>
    <xf numFmtId="0" fontId="54" fillId="40" borderId="37" xfId="0" applyFont="1" applyFill="1" applyBorder="1" applyAlignment="1" applyProtection="1">
      <alignment horizontal="center" vertical="center"/>
      <protection locked="0"/>
    </xf>
    <xf numFmtId="0" fontId="54" fillId="40" borderId="46" xfId="0" applyFont="1" applyFill="1" applyBorder="1" applyAlignment="1" applyProtection="1">
      <alignment horizontal="center" vertical="center"/>
      <protection locked="0"/>
    </xf>
    <xf numFmtId="0" fontId="3" fillId="41" borderId="0" xfId="0" applyFont="1" applyFill="1" applyAlignment="1">
      <alignment horizontal="center" vertical="center" wrapText="1"/>
    </xf>
    <xf numFmtId="0" fontId="0" fillId="0" borderId="35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53" fillId="42" borderId="27" xfId="0" applyFont="1" applyFill="1" applyBorder="1" applyAlignment="1" applyProtection="1">
      <alignment horizontal="center" vertical="center"/>
      <protection locked="0"/>
    </xf>
    <xf numFmtId="0" fontId="53" fillId="42" borderId="10" xfId="0" applyFont="1" applyFill="1" applyBorder="1" applyAlignment="1" applyProtection="1">
      <alignment horizontal="center" vertical="center"/>
      <protection locked="0"/>
    </xf>
    <xf numFmtId="0" fontId="55" fillId="34" borderId="25" xfId="0" applyFont="1" applyFill="1" applyBorder="1" applyAlignment="1" applyProtection="1">
      <alignment horizontal="center" vertical="center"/>
      <protection locked="0"/>
    </xf>
    <xf numFmtId="0" fontId="6" fillId="39" borderId="25" xfId="0" applyFont="1" applyFill="1" applyBorder="1" applyAlignment="1" applyProtection="1">
      <alignment horizontal="center" vertical="center"/>
      <protection locked="0"/>
    </xf>
    <xf numFmtId="0" fontId="56" fillId="35" borderId="35" xfId="0" applyFont="1" applyFill="1" applyBorder="1" applyAlignment="1" applyProtection="1">
      <alignment horizontal="center" vertical="center"/>
      <protection locked="0"/>
    </xf>
    <xf numFmtId="0" fontId="56" fillId="35" borderId="40" xfId="0" applyFont="1" applyFill="1" applyBorder="1" applyAlignment="1" applyProtection="1">
      <alignment horizontal="center" vertical="center"/>
      <protection locked="0"/>
    </xf>
    <xf numFmtId="0" fontId="55" fillId="43" borderId="25" xfId="0" applyFont="1" applyFill="1" applyBorder="1" applyAlignment="1" applyProtection="1">
      <alignment horizontal="center" vertical="center"/>
      <protection locked="0"/>
    </xf>
    <xf numFmtId="0" fontId="6" fillId="44" borderId="10" xfId="0" applyFont="1" applyFill="1" applyBorder="1" applyAlignment="1" applyProtection="1">
      <alignment horizontal="center" vertical="center"/>
      <protection locked="0"/>
    </xf>
    <xf numFmtId="0" fontId="57" fillId="45" borderId="34" xfId="0" applyFont="1" applyFill="1" applyBorder="1" applyAlignment="1" applyProtection="1">
      <alignment horizontal="center" vertical="center"/>
      <protection locked="0"/>
    </xf>
    <xf numFmtId="0" fontId="57" fillId="45" borderId="10" xfId="0" applyFont="1" applyFill="1" applyBorder="1" applyAlignment="1" applyProtection="1">
      <alignment horizontal="center" vertical="center"/>
      <protection locked="0"/>
    </xf>
    <xf numFmtId="176" fontId="23" fillId="39" borderId="10" xfId="0" applyNumberFormat="1" applyFont="1" applyFill="1" applyBorder="1" applyAlignment="1" applyProtection="1">
      <alignment horizontal="center" vertical="center"/>
      <protection locked="0"/>
    </xf>
    <xf numFmtId="176" fontId="23" fillId="2" borderId="34" xfId="0" applyNumberFormat="1" applyFont="1" applyFill="1" applyBorder="1" applyAlignment="1" applyProtection="1">
      <alignment horizontal="center" vertical="center"/>
      <protection/>
    </xf>
    <xf numFmtId="176" fontId="23" fillId="2" borderId="27" xfId="0" applyNumberFormat="1" applyFont="1" applyFill="1" applyBorder="1" applyAlignment="1" applyProtection="1">
      <alignment horizontal="center" vertical="center"/>
      <protection/>
    </xf>
    <xf numFmtId="176" fontId="23" fillId="2" borderId="10" xfId="0" applyNumberFormat="1" applyFont="1" applyFill="1" applyBorder="1" applyAlignment="1" applyProtection="1">
      <alignment horizontal="center" vertical="center"/>
      <protection/>
    </xf>
    <xf numFmtId="176" fontId="23" fillId="2" borderId="34" xfId="0" applyNumberFormat="1" applyFont="1" applyFill="1" applyBorder="1" applyAlignment="1" applyProtection="1">
      <alignment horizontal="center" vertical="center"/>
      <protection locked="0"/>
    </xf>
    <xf numFmtId="176" fontId="23" fillId="2" borderId="27" xfId="0" applyNumberFormat="1" applyFont="1" applyFill="1" applyBorder="1" applyAlignment="1" applyProtection="1">
      <alignment horizontal="center" vertical="center"/>
      <protection locked="0"/>
    </xf>
    <xf numFmtId="176" fontId="23" fillId="2" borderId="10" xfId="0" applyNumberFormat="1" applyFont="1" applyFill="1" applyBorder="1" applyAlignment="1" applyProtection="1">
      <alignment horizontal="center" vertical="center"/>
      <protection locked="0"/>
    </xf>
    <xf numFmtId="0" fontId="53" fillId="36" borderId="10" xfId="0" applyFont="1" applyFill="1" applyBorder="1" applyAlignment="1" applyProtection="1">
      <alignment horizontal="center" vertical="center" wrapText="1"/>
      <protection locked="0"/>
    </xf>
    <xf numFmtId="0" fontId="6" fillId="34" borderId="33" xfId="0" applyFont="1" applyFill="1" applyBorder="1" applyAlignment="1" applyProtection="1">
      <alignment horizontal="right" vertical="center"/>
      <protection locked="0"/>
    </xf>
    <xf numFmtId="0" fontId="6" fillId="34" borderId="38" xfId="0" applyFont="1" applyFill="1" applyBorder="1" applyAlignment="1" applyProtection="1">
      <alignment horizontal="right" vertical="center"/>
      <protection locked="0"/>
    </xf>
    <xf numFmtId="176" fontId="23" fillId="34" borderId="25" xfId="0" applyNumberFormat="1" applyFont="1" applyFill="1" applyBorder="1" applyAlignment="1" applyProtection="1">
      <alignment horizontal="center" vertical="center"/>
      <protection locked="0"/>
    </xf>
    <xf numFmtId="176" fontId="23" fillId="34" borderId="33" xfId="0" applyNumberFormat="1" applyFont="1" applyFill="1" applyBorder="1" applyAlignment="1" applyProtection="1">
      <alignment horizontal="center" vertical="center"/>
      <protection locked="0"/>
    </xf>
    <xf numFmtId="0" fontId="6" fillId="34" borderId="43" xfId="0" applyFont="1" applyFill="1" applyBorder="1" applyAlignment="1" applyProtection="1">
      <alignment horizontal="right" vertical="center"/>
      <protection locked="0"/>
    </xf>
    <xf numFmtId="176" fontId="23" fillId="34" borderId="10" xfId="0" applyNumberFormat="1" applyFont="1" applyFill="1" applyBorder="1" applyAlignment="1" applyProtection="1">
      <alignment horizontal="center" vertical="center"/>
      <protection locked="0"/>
    </xf>
    <xf numFmtId="176" fontId="23" fillId="34" borderId="40" xfId="0" applyNumberFormat="1" applyFont="1" applyFill="1" applyBorder="1" applyAlignment="1" applyProtection="1">
      <alignment horizontal="center" vertical="center"/>
      <protection locked="0"/>
    </xf>
    <xf numFmtId="0" fontId="6" fillId="46" borderId="43" xfId="0" applyFont="1" applyFill="1" applyBorder="1" applyAlignment="1" applyProtection="1">
      <alignment horizontal="right" vertical="center"/>
      <protection locked="0"/>
    </xf>
    <xf numFmtId="176" fontId="23" fillId="46" borderId="25" xfId="0" applyNumberFormat="1" applyFont="1" applyFill="1" applyBorder="1" applyAlignment="1" applyProtection="1">
      <alignment horizontal="center" vertical="center"/>
      <protection locked="0"/>
    </xf>
    <xf numFmtId="176" fontId="23" fillId="46" borderId="40" xfId="0" applyNumberFormat="1" applyFont="1" applyFill="1" applyBorder="1" applyAlignment="1" applyProtection="1">
      <alignment horizontal="center" vertical="center"/>
      <protection locked="0"/>
    </xf>
    <xf numFmtId="176" fontId="23" fillId="46" borderId="10" xfId="0" applyNumberFormat="1" applyFont="1" applyFill="1" applyBorder="1" applyAlignment="1" applyProtection="1">
      <alignment horizontal="center" vertical="center"/>
      <protection locked="0"/>
    </xf>
    <xf numFmtId="0" fontId="6" fillId="35" borderId="48" xfId="0" applyFont="1" applyFill="1" applyBorder="1" applyAlignment="1" applyProtection="1">
      <alignment horizontal="center" vertical="center" wrapText="1"/>
      <protection locked="0"/>
    </xf>
    <xf numFmtId="0" fontId="54" fillId="40" borderId="40" xfId="0" applyFont="1" applyFill="1" applyBorder="1" applyAlignment="1" applyProtection="1">
      <alignment horizontal="center" vertical="center"/>
      <protection locked="0"/>
    </xf>
    <xf numFmtId="0" fontId="54" fillId="40" borderId="42" xfId="0" applyFont="1" applyFill="1" applyBorder="1" applyAlignment="1" applyProtection="1">
      <alignment horizontal="center" vertical="center"/>
      <protection locked="0"/>
    </xf>
    <xf numFmtId="0" fontId="27" fillId="0" borderId="37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66675</xdr:rowOff>
    </xdr:from>
    <xdr:to>
      <xdr:col>10</xdr:col>
      <xdr:colOff>9525</xdr:colOff>
      <xdr:row>13</xdr:row>
      <xdr:rowOff>152400</xdr:rowOff>
    </xdr:to>
    <xdr:pic>
      <xdr:nvPicPr>
        <xdr:cNvPr id="1" name="Kép 2" descr="Texas metho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"/>
          <a:ext cx="7029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0</xdr:row>
      <xdr:rowOff>66675</xdr:rowOff>
    </xdr:from>
    <xdr:to>
      <xdr:col>6</xdr:col>
      <xdr:colOff>314325</xdr:colOff>
      <xdr:row>8</xdr:row>
      <xdr:rowOff>28575</xdr:rowOff>
    </xdr:to>
    <xdr:pic>
      <xdr:nvPicPr>
        <xdr:cNvPr id="2" name="Picture 1" descr="logotext_con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66675"/>
          <a:ext cx="2905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zoomScaleSheetLayoutView="100" workbookViewId="0" topLeftCell="A1">
      <selection activeCell="B29" sqref="B29"/>
    </sheetView>
  </sheetViews>
  <sheetFormatPr defaultColWidth="8.8515625" defaultRowHeight="12.75"/>
  <cols>
    <col min="1" max="1" width="22.421875" style="0" bestFit="1" customWidth="1"/>
    <col min="2" max="2" width="8.8515625" style="0" customWidth="1"/>
    <col min="3" max="3" width="12.00390625" style="0" customWidth="1"/>
  </cols>
  <sheetData>
    <row r="1" spans="1:10" ht="12.75">
      <c r="A1" s="97"/>
      <c r="B1" s="97"/>
      <c r="C1" s="97"/>
      <c r="D1" s="97"/>
      <c r="E1" s="97"/>
      <c r="F1" s="97"/>
      <c r="G1" s="97"/>
      <c r="H1" s="97"/>
      <c r="I1" s="97"/>
      <c r="J1" s="97"/>
    </row>
    <row r="2" spans="1:10" ht="12.75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ht="12.75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ht="12.75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10" ht="12.75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 ht="12.75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ht="12.75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 thickBot="1">
      <c r="A15" s="2"/>
      <c r="B15" s="2"/>
      <c r="C15" s="2"/>
      <c r="D15" s="2"/>
      <c r="E15" s="2"/>
      <c r="F15" s="2"/>
      <c r="G15" s="2"/>
      <c r="H15" s="2"/>
      <c r="I15" s="2"/>
    </row>
    <row r="16" spans="1:9" ht="12">
      <c r="A16" s="67" t="s">
        <v>64</v>
      </c>
      <c r="B16" s="98" t="s">
        <v>74</v>
      </c>
      <c r="C16" s="99"/>
      <c r="D16" s="99"/>
      <c r="E16" s="99"/>
      <c r="F16" s="99"/>
      <c r="G16" s="99"/>
      <c r="H16" s="99"/>
      <c r="I16" s="100"/>
    </row>
    <row r="17" spans="1:9" ht="12">
      <c r="A17" s="68"/>
      <c r="B17" s="101"/>
      <c r="C17" s="102"/>
      <c r="D17" s="102"/>
      <c r="E17" s="102"/>
      <c r="F17" s="102"/>
      <c r="G17" s="102"/>
      <c r="H17" s="102"/>
      <c r="I17" s="103"/>
    </row>
    <row r="18" spans="1:9" ht="12">
      <c r="A18" s="68"/>
      <c r="B18" s="101"/>
      <c r="C18" s="102"/>
      <c r="D18" s="102"/>
      <c r="E18" s="102"/>
      <c r="F18" s="102"/>
      <c r="G18" s="102"/>
      <c r="H18" s="102"/>
      <c r="I18" s="103"/>
    </row>
    <row r="19" spans="1:9" ht="12">
      <c r="A19" s="68"/>
      <c r="B19" s="101"/>
      <c r="C19" s="102"/>
      <c r="D19" s="102"/>
      <c r="E19" s="102"/>
      <c r="F19" s="102"/>
      <c r="G19" s="102"/>
      <c r="H19" s="102"/>
      <c r="I19" s="103"/>
    </row>
    <row r="20" spans="1:9" ht="60" customHeight="1" thickBot="1">
      <c r="A20" s="69"/>
      <c r="B20" s="104"/>
      <c r="C20" s="105"/>
      <c r="D20" s="105"/>
      <c r="E20" s="105"/>
      <c r="F20" s="105"/>
      <c r="G20" s="105"/>
      <c r="H20" s="105"/>
      <c r="I20" s="106"/>
    </row>
    <row r="21" spans="1:9" ht="12.75" thickBot="1">
      <c r="A21" s="2"/>
      <c r="B21" s="2"/>
      <c r="C21" s="2"/>
      <c r="D21" s="2"/>
      <c r="E21" s="2"/>
      <c r="F21" s="2"/>
      <c r="G21" s="2"/>
      <c r="H21" s="2"/>
      <c r="I21" s="2"/>
    </row>
    <row r="22" spans="1:9" ht="12.75" customHeight="1">
      <c r="A22" s="67" t="s">
        <v>65</v>
      </c>
      <c r="B22" s="98" t="s">
        <v>93</v>
      </c>
      <c r="C22" s="99"/>
      <c r="D22" s="99"/>
      <c r="E22" s="99"/>
      <c r="F22" s="99"/>
      <c r="G22" s="99"/>
      <c r="H22" s="99"/>
      <c r="I22" s="100"/>
    </row>
    <row r="23" spans="1:9" ht="12">
      <c r="A23" s="68"/>
      <c r="B23" s="101"/>
      <c r="C23" s="102"/>
      <c r="D23" s="102"/>
      <c r="E23" s="102"/>
      <c r="F23" s="102"/>
      <c r="G23" s="102"/>
      <c r="H23" s="102"/>
      <c r="I23" s="103"/>
    </row>
    <row r="24" spans="1:9" ht="12">
      <c r="A24" s="68"/>
      <c r="B24" s="101"/>
      <c r="C24" s="102"/>
      <c r="D24" s="102"/>
      <c r="E24" s="102"/>
      <c r="F24" s="102"/>
      <c r="G24" s="102"/>
      <c r="H24" s="102"/>
      <c r="I24" s="103"/>
    </row>
    <row r="25" spans="1:9" ht="12">
      <c r="A25" s="68"/>
      <c r="B25" s="101"/>
      <c r="C25" s="102"/>
      <c r="D25" s="102"/>
      <c r="E25" s="102"/>
      <c r="F25" s="102"/>
      <c r="G25" s="102"/>
      <c r="H25" s="102"/>
      <c r="I25" s="103"/>
    </row>
    <row r="26" spans="1:9" ht="12">
      <c r="A26" s="68"/>
      <c r="B26" s="101"/>
      <c r="C26" s="102"/>
      <c r="D26" s="102"/>
      <c r="E26" s="102"/>
      <c r="F26" s="102"/>
      <c r="G26" s="102"/>
      <c r="H26" s="102"/>
      <c r="I26" s="103"/>
    </row>
    <row r="27" spans="1:9" ht="12">
      <c r="A27" s="68"/>
      <c r="B27" s="101"/>
      <c r="C27" s="102"/>
      <c r="D27" s="102"/>
      <c r="E27" s="102"/>
      <c r="F27" s="102"/>
      <c r="G27" s="102"/>
      <c r="H27" s="102"/>
      <c r="I27" s="103"/>
    </row>
    <row r="28" spans="1:9" ht="63.75" customHeight="1" thickBot="1">
      <c r="A28" s="69"/>
      <c r="B28" s="104"/>
      <c r="C28" s="105"/>
      <c r="D28" s="105"/>
      <c r="E28" s="105"/>
      <c r="F28" s="105"/>
      <c r="G28" s="105"/>
      <c r="H28" s="105"/>
      <c r="I28" s="106"/>
    </row>
    <row r="29" spans="1:9" ht="12">
      <c r="A29" s="2"/>
      <c r="B29" s="2"/>
      <c r="C29" s="2"/>
      <c r="D29" s="2"/>
      <c r="E29" s="2"/>
      <c r="F29" s="2"/>
      <c r="G29" s="2"/>
      <c r="H29" s="2"/>
      <c r="I29" s="2"/>
    </row>
    <row r="30" spans="1:9" ht="12.75" thickBot="1">
      <c r="A30" s="3"/>
      <c r="B30" s="3"/>
      <c r="C30" s="3"/>
      <c r="D30" s="3"/>
      <c r="E30" s="3"/>
      <c r="F30" s="3"/>
      <c r="G30" s="3"/>
      <c r="H30" s="3"/>
      <c r="I30" s="3"/>
    </row>
    <row r="31" spans="1:9" ht="15.75" customHeight="1" thickBot="1">
      <c r="A31" s="64" t="s">
        <v>17</v>
      </c>
      <c r="B31" s="60" t="s">
        <v>20</v>
      </c>
      <c r="C31" s="62"/>
      <c r="D31" s="60" t="s">
        <v>19</v>
      </c>
      <c r="E31" s="61"/>
      <c r="F31" s="62"/>
      <c r="G31" s="60" t="s">
        <v>21</v>
      </c>
      <c r="H31" s="62"/>
      <c r="I31" s="63"/>
    </row>
    <row r="32" spans="1:9" s="1" customFormat="1" ht="24.75" thickBot="1">
      <c r="A32" s="65"/>
      <c r="B32" s="14" t="s">
        <v>12</v>
      </c>
      <c r="C32" s="15" t="s">
        <v>13</v>
      </c>
      <c r="D32" s="14" t="s">
        <v>8</v>
      </c>
      <c r="E32" s="16" t="s">
        <v>14</v>
      </c>
      <c r="F32" s="17" t="s">
        <v>15</v>
      </c>
      <c r="G32" s="18" t="s">
        <v>14</v>
      </c>
      <c r="H32" s="17" t="s">
        <v>15</v>
      </c>
      <c r="I32" s="63"/>
    </row>
    <row r="33" spans="1:9" ht="12.75" customHeight="1">
      <c r="A33" s="28" t="s">
        <v>9</v>
      </c>
      <c r="B33" s="19">
        <v>125</v>
      </c>
      <c r="C33" s="20">
        <v>3</v>
      </c>
      <c r="D33" s="23">
        <f>(B33)/(1.0278-(0.0278*C33))</f>
        <v>132.35916984328674</v>
      </c>
      <c r="E33" s="24">
        <f>ROUND(((D33*(1.0278-(0.0278*5)))/$D$37),(0/5))*$D$37</f>
        <v>117.5</v>
      </c>
      <c r="F33" s="30">
        <f>E33*0.9</f>
        <v>105.75</v>
      </c>
      <c r="G33" s="32">
        <f aca="true" t="shared" si="0" ref="G33:H36">E33*0.85</f>
        <v>99.875</v>
      </c>
      <c r="H33" s="25">
        <f t="shared" si="0"/>
        <v>89.8875</v>
      </c>
      <c r="I33" s="4"/>
    </row>
    <row r="34" spans="1:9" ht="15">
      <c r="A34" s="29" t="s">
        <v>10</v>
      </c>
      <c r="B34" s="21">
        <v>112.5</v>
      </c>
      <c r="C34" s="22">
        <v>3</v>
      </c>
      <c r="D34" s="26">
        <f>(B34)/(1.0278-(0.0278*C34))</f>
        <v>119.12325285895807</v>
      </c>
      <c r="E34" s="13">
        <f>ROUND(((D34*(1.0278-(0.0278*5)))/$D$37),(0/5))*$D$37</f>
        <v>105</v>
      </c>
      <c r="F34" s="31">
        <f>E34*0.9</f>
        <v>94.5</v>
      </c>
      <c r="G34" s="33">
        <f t="shared" si="0"/>
        <v>89.25</v>
      </c>
      <c r="H34" s="27">
        <f t="shared" si="0"/>
        <v>80.325</v>
      </c>
      <c r="I34" s="4"/>
    </row>
    <row r="35" spans="1:9" ht="15">
      <c r="A35" s="29" t="s">
        <v>11</v>
      </c>
      <c r="B35" s="21">
        <v>62.5</v>
      </c>
      <c r="C35" s="22">
        <v>3</v>
      </c>
      <c r="D35" s="26">
        <f>(B35)/(1.0278-(0.0278*C35))</f>
        <v>66.17958492164337</v>
      </c>
      <c r="E35" s="13">
        <f>ROUND(((D35*(1.0278-(0.0278*5)))/$D$37),(0/5))*$D$37</f>
        <v>60</v>
      </c>
      <c r="F35" s="31">
        <f>E35*0.9</f>
        <v>54</v>
      </c>
      <c r="G35" s="33">
        <f t="shared" si="0"/>
        <v>51</v>
      </c>
      <c r="H35" s="27">
        <f t="shared" si="0"/>
        <v>45.9</v>
      </c>
      <c r="I35" s="4"/>
    </row>
    <row r="36" spans="1:9" ht="15">
      <c r="A36" s="29" t="s">
        <v>16</v>
      </c>
      <c r="B36" s="21">
        <v>130</v>
      </c>
      <c r="C36" s="22">
        <v>5</v>
      </c>
      <c r="D36" s="26">
        <f>(B36)/(1.0278-(0.0278*C36))</f>
        <v>146.26462646264625</v>
      </c>
      <c r="E36" s="13">
        <f>ROUND(((D36*(1.0278-(0.0278*5)))/$D$37),(0/5))*$D$37</f>
        <v>130</v>
      </c>
      <c r="F36" s="31">
        <f>E36*0.9</f>
        <v>117</v>
      </c>
      <c r="G36" s="33">
        <f t="shared" si="0"/>
        <v>110.5</v>
      </c>
      <c r="H36" s="27">
        <f t="shared" si="0"/>
        <v>99.45</v>
      </c>
      <c r="I36" s="4"/>
    </row>
    <row r="37" spans="1:8" ht="16.5" customHeight="1" thickBot="1">
      <c r="A37" s="76" t="s">
        <v>18</v>
      </c>
      <c r="B37" s="77"/>
      <c r="C37" s="78"/>
      <c r="D37" s="12">
        <v>2.5</v>
      </c>
      <c r="E37" s="145" t="s">
        <v>92</v>
      </c>
      <c r="F37" s="75"/>
      <c r="G37" s="75"/>
      <c r="H37" s="75"/>
    </row>
    <row r="39" spans="1:9" ht="12.75" thickBot="1">
      <c r="A39" s="2"/>
      <c r="B39" s="2"/>
      <c r="C39" s="2"/>
      <c r="D39" s="2"/>
      <c r="E39" s="2"/>
      <c r="F39" s="2"/>
      <c r="G39" s="2"/>
      <c r="H39" s="2"/>
      <c r="I39" s="2"/>
    </row>
    <row r="40" spans="1:9" ht="12">
      <c r="A40" s="70" t="s">
        <v>12</v>
      </c>
      <c r="B40" s="71"/>
      <c r="C40" s="107" t="s">
        <v>71</v>
      </c>
      <c r="D40" s="108"/>
      <c r="E40" s="108"/>
      <c r="F40" s="108"/>
      <c r="G40" s="108"/>
      <c r="H40" s="108"/>
      <c r="I40" s="109"/>
    </row>
    <row r="41" spans="1:9" ht="12.75" thickBot="1">
      <c r="A41" s="72"/>
      <c r="B41" s="73"/>
      <c r="C41" s="110"/>
      <c r="D41" s="111"/>
      <c r="E41" s="111"/>
      <c r="F41" s="111"/>
      <c r="G41" s="111"/>
      <c r="H41" s="111"/>
      <c r="I41" s="112"/>
    </row>
    <row r="42" spans="1:9" ht="12">
      <c r="A42" s="70" t="s">
        <v>66</v>
      </c>
      <c r="B42" s="71"/>
      <c r="C42" s="107" t="s">
        <v>67</v>
      </c>
      <c r="D42" s="108"/>
      <c r="E42" s="108"/>
      <c r="F42" s="108"/>
      <c r="G42" s="108"/>
      <c r="H42" s="108"/>
      <c r="I42" s="109"/>
    </row>
    <row r="43" spans="1:9" ht="12.75" thickBot="1">
      <c r="A43" s="72"/>
      <c r="B43" s="73"/>
      <c r="C43" s="110"/>
      <c r="D43" s="111"/>
      <c r="E43" s="111"/>
      <c r="F43" s="111"/>
      <c r="G43" s="111"/>
      <c r="H43" s="111"/>
      <c r="I43" s="112"/>
    </row>
    <row r="44" spans="1:9" ht="12">
      <c r="A44" s="70" t="s">
        <v>8</v>
      </c>
      <c r="B44" s="71"/>
      <c r="C44" s="107" t="s">
        <v>68</v>
      </c>
      <c r="D44" s="108"/>
      <c r="E44" s="108"/>
      <c r="F44" s="108"/>
      <c r="G44" s="108"/>
      <c r="H44" s="108"/>
      <c r="I44" s="109"/>
    </row>
    <row r="45" spans="1:9" ht="12.75" thickBot="1">
      <c r="A45" s="72"/>
      <c r="B45" s="73"/>
      <c r="C45" s="110"/>
      <c r="D45" s="111"/>
      <c r="E45" s="111"/>
      <c r="F45" s="111"/>
      <c r="G45" s="111"/>
      <c r="H45" s="111"/>
      <c r="I45" s="112"/>
    </row>
    <row r="46" spans="1:9" ht="12">
      <c r="A46" s="70" t="s">
        <v>14</v>
      </c>
      <c r="B46" s="71"/>
      <c r="C46" s="107" t="s">
        <v>69</v>
      </c>
      <c r="D46" s="108"/>
      <c r="E46" s="108"/>
      <c r="F46" s="108"/>
      <c r="G46" s="108"/>
      <c r="H46" s="108"/>
      <c r="I46" s="109"/>
    </row>
    <row r="47" spans="1:9" ht="12.75" thickBot="1">
      <c r="A47" s="72"/>
      <c r="B47" s="73"/>
      <c r="C47" s="110"/>
      <c r="D47" s="111"/>
      <c r="E47" s="111"/>
      <c r="F47" s="111"/>
      <c r="G47" s="111"/>
      <c r="H47" s="111"/>
      <c r="I47" s="112"/>
    </row>
    <row r="48" spans="1:9" ht="12">
      <c r="A48" s="70" t="s">
        <v>15</v>
      </c>
      <c r="B48" s="71"/>
      <c r="C48" s="107" t="s">
        <v>72</v>
      </c>
      <c r="D48" s="108"/>
      <c r="E48" s="108"/>
      <c r="F48" s="108"/>
      <c r="G48" s="108"/>
      <c r="H48" s="108"/>
      <c r="I48" s="109"/>
    </row>
    <row r="49" spans="1:9" ht="12.75" thickBot="1">
      <c r="A49" s="72"/>
      <c r="B49" s="73"/>
      <c r="C49" s="110"/>
      <c r="D49" s="111"/>
      <c r="E49" s="111"/>
      <c r="F49" s="111"/>
      <c r="G49" s="111"/>
      <c r="H49" s="111"/>
      <c r="I49" s="112"/>
    </row>
    <row r="50" spans="1:9" ht="12">
      <c r="A50" s="70" t="s">
        <v>21</v>
      </c>
      <c r="B50" s="71"/>
      <c r="C50" s="107" t="s">
        <v>70</v>
      </c>
      <c r="D50" s="108"/>
      <c r="E50" s="108"/>
      <c r="F50" s="108"/>
      <c r="G50" s="108"/>
      <c r="H50" s="108"/>
      <c r="I50" s="109"/>
    </row>
    <row r="51" spans="1:9" ht="12.75" thickBot="1">
      <c r="A51" s="72"/>
      <c r="B51" s="73"/>
      <c r="C51" s="110"/>
      <c r="D51" s="111"/>
      <c r="E51" s="111"/>
      <c r="F51" s="111"/>
      <c r="G51" s="111"/>
      <c r="H51" s="111"/>
      <c r="I51" s="112"/>
    </row>
    <row r="52" spans="1:9" ht="12">
      <c r="A52" s="70" t="s">
        <v>18</v>
      </c>
      <c r="B52" s="71"/>
      <c r="C52" s="107" t="s">
        <v>73</v>
      </c>
      <c r="D52" s="108"/>
      <c r="E52" s="108"/>
      <c r="F52" s="108"/>
      <c r="G52" s="108"/>
      <c r="H52" s="108"/>
      <c r="I52" s="109"/>
    </row>
    <row r="53" spans="1:9" ht="12.75" thickBot="1">
      <c r="A53" s="72"/>
      <c r="B53" s="73"/>
      <c r="C53" s="110"/>
      <c r="D53" s="111"/>
      <c r="E53" s="111"/>
      <c r="F53" s="111"/>
      <c r="G53" s="111"/>
      <c r="H53" s="111"/>
      <c r="I53" s="112"/>
    </row>
    <row r="54" spans="1:9" ht="12">
      <c r="A54" s="66"/>
      <c r="B54" s="66"/>
      <c r="C54" s="74"/>
      <c r="D54" s="74"/>
      <c r="E54" s="74"/>
      <c r="F54" s="74"/>
      <c r="G54" s="74"/>
      <c r="H54" s="74"/>
      <c r="I54" s="74"/>
    </row>
  </sheetData>
  <sheetProtection/>
  <mergeCells count="28">
    <mergeCell ref="A37:C37"/>
    <mergeCell ref="C46:I47"/>
    <mergeCell ref="C48:I49"/>
    <mergeCell ref="A1:J8"/>
    <mergeCell ref="A54:B54"/>
    <mergeCell ref="C54:I54"/>
    <mergeCell ref="C52:I53"/>
    <mergeCell ref="A52:B53"/>
    <mergeCell ref="A42:B43"/>
    <mergeCell ref="A40:B41"/>
    <mergeCell ref="C50:I51"/>
    <mergeCell ref="C40:I41"/>
    <mergeCell ref="C42:I43"/>
    <mergeCell ref="A50:B51"/>
    <mergeCell ref="A48:B49"/>
    <mergeCell ref="A46:B47"/>
    <mergeCell ref="A44:B45"/>
    <mergeCell ref="C44:I45"/>
    <mergeCell ref="E37:H37"/>
    <mergeCell ref="A31:A32"/>
    <mergeCell ref="A16:A20"/>
    <mergeCell ref="B16:I20"/>
    <mergeCell ref="A22:A28"/>
    <mergeCell ref="B22:I28"/>
    <mergeCell ref="D31:F31"/>
    <mergeCell ref="B31:C31"/>
    <mergeCell ref="G31:H31"/>
    <mergeCell ref="I31:I3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1"/>
  <headerFooter alignWithMargins="0">
    <oddHeader>&amp;Cwww.powerbuilder.hu</oddHeader>
    <oddFooter>&amp;Cwww.powerbuilder.hu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showGridLines="0" tabSelected="1" zoomScaleSheetLayoutView="80" workbookViewId="0" topLeftCell="A13">
      <selection activeCell="AD30" sqref="AD30"/>
    </sheetView>
  </sheetViews>
  <sheetFormatPr defaultColWidth="9.00390625" defaultRowHeight="12.75"/>
  <cols>
    <col min="1" max="1" width="2.7109375" style="5" customWidth="1"/>
    <col min="2" max="2" width="19.421875" style="5" customWidth="1"/>
    <col min="3" max="3" width="12.8515625" style="8" customWidth="1"/>
    <col min="4" max="4" width="8.28125" style="5" customWidth="1"/>
    <col min="5" max="13" width="10.28125" style="7" customWidth="1"/>
    <col min="14" max="31" width="10.28125" style="5" customWidth="1"/>
    <col min="32" max="16384" width="9.00390625" style="5" customWidth="1"/>
  </cols>
  <sheetData>
    <row r="1" spans="1:11" ht="12" customHeight="1" thickBot="1">
      <c r="A1" s="9"/>
      <c r="B1" s="9"/>
      <c r="C1" s="10"/>
      <c r="D1" s="11"/>
      <c r="E1" s="6"/>
      <c r="F1" s="6"/>
      <c r="G1" s="6"/>
      <c r="H1" s="6"/>
      <c r="I1" s="6"/>
      <c r="J1" s="6"/>
      <c r="K1" s="6"/>
    </row>
    <row r="2" spans="1:31" ht="21.75" customHeight="1" thickBot="1">
      <c r="A2" s="9" t="s">
        <v>0</v>
      </c>
      <c r="B2" s="93" t="s">
        <v>1</v>
      </c>
      <c r="C2" s="94"/>
      <c r="D2" s="90" t="s">
        <v>63</v>
      </c>
      <c r="E2" s="83" t="s">
        <v>52</v>
      </c>
      <c r="F2" s="84"/>
      <c r="G2" s="85"/>
      <c r="H2" s="83" t="s">
        <v>53</v>
      </c>
      <c r="I2" s="84"/>
      <c r="J2" s="85"/>
      <c r="K2" s="83" t="s">
        <v>54</v>
      </c>
      <c r="L2" s="84"/>
      <c r="M2" s="85"/>
      <c r="N2" s="83" t="s">
        <v>55</v>
      </c>
      <c r="O2" s="84"/>
      <c r="P2" s="85"/>
      <c r="Q2" s="83" t="s">
        <v>56</v>
      </c>
      <c r="R2" s="84"/>
      <c r="S2" s="85"/>
      <c r="T2" s="83" t="s">
        <v>57</v>
      </c>
      <c r="U2" s="84"/>
      <c r="V2" s="85"/>
      <c r="W2" s="83" t="s">
        <v>58</v>
      </c>
      <c r="X2" s="84"/>
      <c r="Y2" s="85"/>
      <c r="Z2" s="83" t="s">
        <v>59</v>
      </c>
      <c r="AA2" s="84"/>
      <c r="AB2" s="85"/>
      <c r="AC2" s="83" t="s">
        <v>60</v>
      </c>
      <c r="AD2" s="84"/>
      <c r="AE2" s="85"/>
    </row>
    <row r="3" spans="1:31" ht="17.25" customHeight="1" thickBot="1">
      <c r="A3" s="9"/>
      <c r="B3" s="95"/>
      <c r="C3" s="96"/>
      <c r="D3" s="91"/>
      <c r="E3" s="38" t="s">
        <v>25</v>
      </c>
      <c r="F3" s="45" t="s">
        <v>26</v>
      </c>
      <c r="G3" s="46" t="s">
        <v>27</v>
      </c>
      <c r="H3" s="38" t="s">
        <v>28</v>
      </c>
      <c r="I3" s="45" t="s">
        <v>29</v>
      </c>
      <c r="J3" s="46" t="s">
        <v>30</v>
      </c>
      <c r="K3" s="38" t="s">
        <v>31</v>
      </c>
      <c r="L3" s="45" t="s">
        <v>32</v>
      </c>
      <c r="M3" s="46" t="s">
        <v>33</v>
      </c>
      <c r="N3" s="38" t="s">
        <v>34</v>
      </c>
      <c r="O3" s="45" t="s">
        <v>35</v>
      </c>
      <c r="P3" s="46" t="s">
        <v>36</v>
      </c>
      <c r="Q3" s="38" t="s">
        <v>37</v>
      </c>
      <c r="R3" s="45" t="s">
        <v>38</v>
      </c>
      <c r="S3" s="46" t="s">
        <v>39</v>
      </c>
      <c r="T3" s="38" t="s">
        <v>40</v>
      </c>
      <c r="U3" s="45" t="s">
        <v>41</v>
      </c>
      <c r="V3" s="46" t="s">
        <v>42</v>
      </c>
      <c r="W3" s="38" t="s">
        <v>43</v>
      </c>
      <c r="X3" s="45" t="s">
        <v>44</v>
      </c>
      <c r="Y3" s="46" t="s">
        <v>45</v>
      </c>
      <c r="Z3" s="38" t="s">
        <v>46</v>
      </c>
      <c r="AA3" s="45" t="s">
        <v>47</v>
      </c>
      <c r="AB3" s="46" t="s">
        <v>48</v>
      </c>
      <c r="AC3" s="38" t="s">
        <v>49</v>
      </c>
      <c r="AD3" s="45" t="s">
        <v>50</v>
      </c>
      <c r="AE3" s="46" t="s">
        <v>51</v>
      </c>
    </row>
    <row r="4" spans="1:31" ht="17.25" customHeight="1" thickBot="1">
      <c r="A4" s="9"/>
      <c r="B4" s="143"/>
      <c r="C4" s="144"/>
      <c r="D4" s="92"/>
      <c r="E4" s="39" t="s">
        <v>22</v>
      </c>
      <c r="F4" s="39" t="s">
        <v>23</v>
      </c>
      <c r="G4" s="47" t="s">
        <v>24</v>
      </c>
      <c r="H4" s="39" t="s">
        <v>22</v>
      </c>
      <c r="I4" s="39" t="s">
        <v>23</v>
      </c>
      <c r="J4" s="39" t="s">
        <v>24</v>
      </c>
      <c r="K4" s="39" t="s">
        <v>22</v>
      </c>
      <c r="L4" s="39" t="s">
        <v>23</v>
      </c>
      <c r="M4" s="47" t="s">
        <v>24</v>
      </c>
      <c r="N4" s="39" t="s">
        <v>22</v>
      </c>
      <c r="O4" s="39" t="s">
        <v>23</v>
      </c>
      <c r="P4" s="39" t="s">
        <v>24</v>
      </c>
      <c r="Q4" s="39" t="s">
        <v>22</v>
      </c>
      <c r="R4" s="39" t="s">
        <v>23</v>
      </c>
      <c r="S4" s="47" t="s">
        <v>24</v>
      </c>
      <c r="T4" s="39" t="s">
        <v>22</v>
      </c>
      <c r="U4" s="39" t="s">
        <v>23</v>
      </c>
      <c r="V4" s="39" t="s">
        <v>24</v>
      </c>
      <c r="W4" s="39" t="s">
        <v>22</v>
      </c>
      <c r="X4" s="39" t="s">
        <v>23</v>
      </c>
      <c r="Y4" s="39" t="s">
        <v>24</v>
      </c>
      <c r="Z4" s="39" t="s">
        <v>22</v>
      </c>
      <c r="AA4" s="39" t="s">
        <v>23</v>
      </c>
      <c r="AB4" s="39" t="s">
        <v>24</v>
      </c>
      <c r="AC4" s="39" t="s">
        <v>22</v>
      </c>
      <c r="AD4" s="39" t="s">
        <v>23</v>
      </c>
      <c r="AE4" s="39" t="s">
        <v>24</v>
      </c>
    </row>
    <row r="5" spans="1:31" ht="12.75" customHeight="1">
      <c r="A5" s="9"/>
      <c r="B5" s="113" t="s">
        <v>9</v>
      </c>
      <c r="C5" s="142" t="s">
        <v>61</v>
      </c>
      <c r="D5" s="37" t="s">
        <v>4</v>
      </c>
      <c r="E5" s="51">
        <f>FLOOR(PRODUCT(0.45,E9),Alapok!D37)</f>
        <v>37.5</v>
      </c>
      <c r="F5" s="51">
        <f>FLOOR(PRODUCT(0.45,F9),Alapok!D37)</f>
        <v>30</v>
      </c>
      <c r="G5" s="52">
        <f>FLOOR(PRODUCT(0.45,G9),Alapok!D37)</f>
        <v>42.5</v>
      </c>
      <c r="H5" s="51">
        <f>FLOOR(PRODUCT(0.45,H9),Alapok!D37)</f>
        <v>40</v>
      </c>
      <c r="I5" s="51">
        <f>FLOOR(PRODUCT(0.45,I9),Alapok!D37)</f>
        <v>32.5</v>
      </c>
      <c r="J5" s="51">
        <f>FLOOR(PRODUCT(0.45,J9),Alapok!D37)</f>
        <v>45</v>
      </c>
      <c r="K5" s="51">
        <f>FLOOR(PRODUCT(0.45,K9),Alapok!D37)</f>
        <v>42.5</v>
      </c>
      <c r="L5" s="51">
        <f>FLOOR(PRODUCT(0.45,L9),Alapok!D37)</f>
        <v>32.5</v>
      </c>
      <c r="M5" s="52">
        <f>FLOOR(PRODUCT(0.45,M9),Alapok!D37)</f>
        <v>47.5</v>
      </c>
      <c r="N5" s="51">
        <f>FLOOR(PRODUCT(0.45,N9),Alapok!D37)</f>
        <v>45</v>
      </c>
      <c r="O5" s="51">
        <f>FLOOR(PRODUCT(0.45,O9),Alapok!D37)</f>
        <v>35</v>
      </c>
      <c r="P5" s="51">
        <f>FLOOR(PRODUCT(0.45,P9),Alapok!D37)</f>
        <v>50</v>
      </c>
      <c r="Q5" s="51">
        <f>FLOOR(PRODUCT(0.45,Q9),Alapok!D37)</f>
        <v>45</v>
      </c>
      <c r="R5" s="51">
        <f>FLOOR(PRODUCT(0.45,R9),Alapok!D37)</f>
        <v>35</v>
      </c>
      <c r="S5" s="52">
        <f>FLOOR(PRODUCT(0.45,S9),Alapok!D37)</f>
        <v>50</v>
      </c>
      <c r="T5" s="51">
        <f>FLOOR(PRODUCT(0.45,T9),Alapok!D37)</f>
        <v>47.5</v>
      </c>
      <c r="U5" s="51">
        <f>FLOOR(PRODUCT(0.45,U9),Alapok!D37)</f>
        <v>37.5</v>
      </c>
      <c r="V5" s="51">
        <f>FLOOR(PRODUCT(0.45,V9),Alapok!D37)</f>
        <v>52.5</v>
      </c>
      <c r="W5" s="51">
        <f>FLOOR(PRODUCT(0.45,W9),Alapok!D37)</f>
        <v>47.5</v>
      </c>
      <c r="X5" s="51">
        <f>FLOOR(PRODUCT(0.45,X9),Alapok!D37)</f>
        <v>37.5</v>
      </c>
      <c r="Y5" s="51">
        <f>FLOOR(PRODUCT(0.45,Y9),Alapok!D37)</f>
        <v>52.5</v>
      </c>
      <c r="Z5" s="51">
        <f>FLOOR(PRODUCT(0.45,Z9),Alapok!D37)</f>
        <v>50</v>
      </c>
      <c r="AA5" s="51">
        <f>FLOOR(PRODUCT(0.45,AA9),Alapok!D37)</f>
        <v>40</v>
      </c>
      <c r="AB5" s="51">
        <f>FLOOR(PRODUCT(0.45,AB9),Alapok!D37)</f>
        <v>55</v>
      </c>
      <c r="AC5" s="51">
        <f>FLOOR(PRODUCT(0.45,AC9),Alapok!D37)</f>
        <v>50</v>
      </c>
      <c r="AD5" s="51">
        <f>FLOOR(PRODUCT(0.45,AD9),Alapok!D37)</f>
        <v>40</v>
      </c>
      <c r="AE5" s="51">
        <f>FLOOR(PRODUCT(0.45,AE9),Alapok!D37)</f>
        <v>55</v>
      </c>
    </row>
    <row r="6" spans="1:31" ht="12.75" customHeight="1">
      <c r="A6" s="9"/>
      <c r="B6" s="113"/>
      <c r="C6" s="86"/>
      <c r="D6" s="34" t="s">
        <v>4</v>
      </c>
      <c r="E6" s="40">
        <f>FLOOR(PRODUCT(0.6,E9),Alapok!D37)</f>
        <v>52.5</v>
      </c>
      <c r="F6" s="40">
        <f>FLOOR(PRODUCT(0.6,F9),Alapok!D37)</f>
        <v>40</v>
      </c>
      <c r="G6" s="43">
        <f>FLOOR(PRODUCT(0.6,G9),Alapok!D37)</f>
        <v>57.5</v>
      </c>
      <c r="H6" s="40">
        <f>FLOOR(PRODUCT(0.6,H9),Alapok!D37)</f>
        <v>55</v>
      </c>
      <c r="I6" s="40">
        <f>FLOOR(PRODUCT(0.6,I9),Alapok!D37)</f>
        <v>42.5</v>
      </c>
      <c r="J6" s="40">
        <f>FLOOR(PRODUCT(0.6,J9),Alapok!D37)</f>
        <v>60</v>
      </c>
      <c r="K6" s="40">
        <f>FLOOR(PRODUCT(0.6,K9),Alapok!D37)</f>
        <v>57.5</v>
      </c>
      <c r="L6" s="40">
        <f>FLOOR(PRODUCT(0.6,L9),Alapok!D37)</f>
        <v>45</v>
      </c>
      <c r="M6" s="43">
        <f>FLOOR(PRODUCT(0.6,M9),Alapok!D37)</f>
        <v>62.5</v>
      </c>
      <c r="N6" s="40">
        <f>FLOOR(PRODUCT(0.6,N9),Alapok!D37)</f>
        <v>60</v>
      </c>
      <c r="O6" s="40">
        <f>FLOOR(PRODUCT(0.6,O9),Alapok!D37)</f>
        <v>47.5</v>
      </c>
      <c r="P6" s="40">
        <f>FLOOR(PRODUCT(0.6,P9),Alapok!D37)</f>
        <v>67.5</v>
      </c>
      <c r="Q6" s="40">
        <f>FLOOR(PRODUCT(0.6,Q9),Alapok!D37)</f>
        <v>62.5</v>
      </c>
      <c r="R6" s="40">
        <f>FLOOR(PRODUCT(0.6,R9),Alapok!D37)</f>
        <v>47.5</v>
      </c>
      <c r="S6" s="43">
        <f>FLOOR(PRODUCT(0.6,S9),Alapok!D37)</f>
        <v>67.5</v>
      </c>
      <c r="T6" s="40">
        <f>FLOOR(PRODUCT(0.6,T9),Alapok!D37)</f>
        <v>62.5</v>
      </c>
      <c r="U6" s="40">
        <f>FLOOR(PRODUCT(0.6,U9),Alapok!D37)</f>
        <v>50</v>
      </c>
      <c r="V6" s="40">
        <f>FLOOR(PRODUCT(0.6,V9),Alapok!D37)</f>
        <v>70</v>
      </c>
      <c r="W6" s="40">
        <f>FLOOR(PRODUCT(0.6,W9),Alapok!D37)</f>
        <v>65</v>
      </c>
      <c r="X6" s="40">
        <f>FLOOR(PRODUCT(0.6,X9),Alapok!D37)</f>
        <v>52.5</v>
      </c>
      <c r="Y6" s="40">
        <f>FLOOR(PRODUCT(0.6,Y9),Alapok!D37)</f>
        <v>70</v>
      </c>
      <c r="Z6" s="40">
        <f>FLOOR(PRODUCT(0.6,Z9),Alapok!D37)</f>
        <v>67.5</v>
      </c>
      <c r="AA6" s="40">
        <f>FLOOR(PRODUCT(0.6,AA9),Alapok!D37)</f>
        <v>52.5</v>
      </c>
      <c r="AB6" s="40">
        <f>FLOOR(PRODUCT(0.6,AB9),Alapok!D37)</f>
        <v>72.5</v>
      </c>
      <c r="AC6" s="40">
        <f>FLOOR(PRODUCT(0.6,AC9),Alapok!D37)</f>
        <v>67.5</v>
      </c>
      <c r="AD6" s="40">
        <f>FLOOR(PRODUCT(0.6,AD9),Alapok!D37)</f>
        <v>52.5</v>
      </c>
      <c r="AE6" s="40">
        <f>FLOOR(PRODUCT(0.6,AE9),Alapok!D37)</f>
        <v>75</v>
      </c>
    </row>
    <row r="7" spans="1:31" ht="12.75" customHeight="1">
      <c r="A7" s="9"/>
      <c r="B7" s="113"/>
      <c r="C7" s="86"/>
      <c r="D7" s="34" t="s">
        <v>5</v>
      </c>
      <c r="E7" s="40">
        <f>FLOOR(PRODUCT(0.75,E9),Alapok!D37)</f>
        <v>65</v>
      </c>
      <c r="F7" s="40">
        <f>FLOOR(PRODUCT(0.75,F9),Alapok!D37)</f>
        <v>52.5</v>
      </c>
      <c r="G7" s="43">
        <f>FLOOR(PRODUCT(0.75,G9),Alapok!D37)</f>
        <v>72.5</v>
      </c>
      <c r="H7" s="40">
        <f>FLOOR(PRODUCT(0.75,H9),Alapok!D37)</f>
        <v>67.5</v>
      </c>
      <c r="I7" s="40">
        <f>FLOOR(PRODUCT(0.75,I9),Alapok!D37)</f>
        <v>52.5</v>
      </c>
      <c r="J7" s="40">
        <f>FLOOR(PRODUCT(0.75,J9),Alapok!D37)</f>
        <v>75</v>
      </c>
      <c r="K7" s="40">
        <f>FLOOR(PRODUCT(0.75,K9),Alapok!D37)</f>
        <v>72.5</v>
      </c>
      <c r="L7" s="40">
        <f>FLOOR(PRODUCT(0.75,L9),Alapok!D37)</f>
        <v>57.5</v>
      </c>
      <c r="M7" s="43">
        <f>FLOOR(PRODUCT(0.75,M9),Alapok!D37)</f>
        <v>80</v>
      </c>
      <c r="N7" s="40">
        <f>FLOOR(PRODUCT(0.75,N9),Alapok!D37)</f>
        <v>75</v>
      </c>
      <c r="O7" s="40">
        <f>FLOOR(PRODUCT(0.75,O9),Alapok!D37)</f>
        <v>60</v>
      </c>
      <c r="P7" s="40">
        <f>FLOOR(PRODUCT(0.75,P9),Alapok!D37)</f>
        <v>82.5</v>
      </c>
      <c r="Q7" s="40">
        <f>FLOOR(PRODUCT(0.75,Q9),Alapok!D37)</f>
        <v>77.5</v>
      </c>
      <c r="R7" s="40">
        <f>FLOOR(PRODUCT(0.75,R9),Alapok!D37)</f>
        <v>60</v>
      </c>
      <c r="S7" s="43">
        <f>FLOOR(PRODUCT(0.75,S9),Alapok!D37)</f>
        <v>85</v>
      </c>
      <c r="T7" s="40">
        <f>FLOOR(PRODUCT(0.75,T9),Alapok!D37)</f>
        <v>80</v>
      </c>
      <c r="U7" s="40">
        <f>FLOOR(PRODUCT(0.75,U9),Alapok!D37)</f>
        <v>62.5</v>
      </c>
      <c r="V7" s="40">
        <f>FLOOR(PRODUCT(0.75,V9),Alapok!D37)</f>
        <v>87.5</v>
      </c>
      <c r="W7" s="40">
        <f>FLOOR(PRODUCT(0.75,W9),Alapok!D37)</f>
        <v>82.5</v>
      </c>
      <c r="X7" s="40">
        <f>FLOOR(PRODUCT(0.75,X9),Alapok!D37)</f>
        <v>65</v>
      </c>
      <c r="Y7" s="40">
        <f>FLOOR(PRODUCT(0.75,Y9),Alapok!D37)</f>
        <v>90</v>
      </c>
      <c r="Z7" s="40">
        <f>FLOOR(PRODUCT(0.75,Z9),Alapok!D37)</f>
        <v>82.5</v>
      </c>
      <c r="AA7" s="40">
        <f>FLOOR(PRODUCT(0.75,AA9),Alapok!D37)</f>
        <v>67.5</v>
      </c>
      <c r="AB7" s="40">
        <f>FLOOR(PRODUCT(0.75,AB9),Alapok!D37)</f>
        <v>90</v>
      </c>
      <c r="AC7" s="40">
        <f>FLOOR(PRODUCT(0.75,AC9),Alapok!D37)</f>
        <v>85</v>
      </c>
      <c r="AD7" s="40">
        <f>FLOOR(PRODUCT(0.75,AD9),Alapok!D37)</f>
        <v>67.5</v>
      </c>
      <c r="AE7" s="40">
        <f>FLOOR(PRODUCT(0.75,AE9),Alapok!D37)</f>
        <v>92.5</v>
      </c>
    </row>
    <row r="8" spans="1:31" ht="12.75" customHeight="1" thickBot="1">
      <c r="A8" s="9"/>
      <c r="B8" s="113"/>
      <c r="C8" s="87"/>
      <c r="D8" s="35" t="s">
        <v>6</v>
      </c>
      <c r="E8" s="42">
        <f>FLOOR(PRODUCT(0.9,E9),Alapok!D37)</f>
        <v>77.5</v>
      </c>
      <c r="F8" s="42">
        <f>FLOOR(PRODUCT(0.9,F9),Alapok!D37)</f>
        <v>62.5</v>
      </c>
      <c r="G8" s="44">
        <f>FLOOR(PRODUCT(0.9,G9),Alapok!D37)</f>
        <v>87.5</v>
      </c>
      <c r="H8" s="42">
        <f>FLOOR(PRODUCT(0.9,H9),Alapok!D37)</f>
        <v>82.5</v>
      </c>
      <c r="I8" s="42">
        <f>FLOOR(PRODUCT(0.9,I9),Alapok!D37)</f>
        <v>65</v>
      </c>
      <c r="J8" s="42">
        <f>FLOOR(PRODUCT(0.9,J9),Alapok!D37)</f>
        <v>90</v>
      </c>
      <c r="K8" s="42">
        <f>FLOOR(PRODUCT(0.9,K9),Alapok!D37)</f>
        <v>87.5</v>
      </c>
      <c r="L8" s="42">
        <f>FLOOR(PRODUCT(0.9,L9),Alapok!D37)</f>
        <v>67.5</v>
      </c>
      <c r="M8" s="44">
        <f>FLOOR(PRODUCT(0.9,M9),Alapok!D37)</f>
        <v>95</v>
      </c>
      <c r="N8" s="42">
        <f>FLOOR(PRODUCT(0.9,N9),Alapok!D37)</f>
        <v>90</v>
      </c>
      <c r="O8" s="42">
        <f>FLOOR(PRODUCT(0.9,O9),Alapok!D37)</f>
        <v>70</v>
      </c>
      <c r="P8" s="42">
        <f>FLOOR(PRODUCT(0.9,P9),Alapok!D37)</f>
        <v>100</v>
      </c>
      <c r="Q8" s="42">
        <f>FLOOR(PRODUCT(0.9,Q9),Alapok!D37)</f>
        <v>92.5</v>
      </c>
      <c r="R8" s="42">
        <f>FLOOR(PRODUCT(0.9,R9),Alapok!D37)</f>
        <v>72.5</v>
      </c>
      <c r="S8" s="44">
        <f>FLOOR(PRODUCT(0.9,S9),Alapok!D37)</f>
        <v>102.5</v>
      </c>
      <c r="T8" s="42">
        <f>FLOOR(PRODUCT(0.9,T9),Alapok!D37)</f>
        <v>95</v>
      </c>
      <c r="U8" s="42">
        <f>FLOOR(PRODUCT(0.9,U9),Alapok!D37)</f>
        <v>75</v>
      </c>
      <c r="V8" s="42">
        <f>FLOOR(PRODUCT(0.9,V9),Alapok!D37)</f>
        <v>105</v>
      </c>
      <c r="W8" s="42">
        <f>FLOOR(PRODUCT(0.9,W9),Alapok!D37)</f>
        <v>97.5</v>
      </c>
      <c r="X8" s="42">
        <f>FLOOR(PRODUCT(0.9,X9),Alapok!D37)</f>
        <v>77.5</v>
      </c>
      <c r="Y8" s="42">
        <f>FLOOR(PRODUCT(0.9,Y9),Alapok!D37)</f>
        <v>107.5</v>
      </c>
      <c r="Z8" s="42">
        <f>FLOOR(PRODUCT(0.9,Z9),Alapok!D37)</f>
        <v>100</v>
      </c>
      <c r="AA8" s="42">
        <f>FLOOR(PRODUCT(0.9,AA9),Alapok!D37)</f>
        <v>80</v>
      </c>
      <c r="AB8" s="42">
        <f>FLOOR(PRODUCT(0.9,AB9),Alapok!D37)</f>
        <v>110</v>
      </c>
      <c r="AC8" s="42">
        <f>FLOOR(PRODUCT(0.9,AC9),Alapok!D37)</f>
        <v>102.5</v>
      </c>
      <c r="AD8" s="42">
        <f>FLOOR(PRODUCT(0.9,AD9),Alapok!D37)</f>
        <v>80</v>
      </c>
      <c r="AE8" s="42">
        <f>FLOOR(PRODUCT(0.9,AE9),Alapok!D37)</f>
        <v>112.5</v>
      </c>
    </row>
    <row r="9" spans="1:31" ht="12.75" customHeight="1" thickBot="1">
      <c r="A9" s="9"/>
      <c r="B9" s="113"/>
      <c r="C9" s="117" t="s">
        <v>75</v>
      </c>
      <c r="D9" s="115" t="s">
        <v>76</v>
      </c>
      <c r="E9" s="56">
        <f>FLOOR(Alapok!$H$33,Alapok!D37)</f>
        <v>87.5</v>
      </c>
      <c r="F9" s="56">
        <f>ROUNDDOWN((E9*0.8)/Alapok!$D$37,0)*Alapok!$D$37</f>
        <v>70</v>
      </c>
      <c r="G9" s="57">
        <f>FLOOR(Alapok!$G$33,Alapok!D37)</f>
        <v>97.5</v>
      </c>
      <c r="H9" s="56">
        <f>FLOOR(E9*1.059,Alapok!D37)</f>
        <v>92.5</v>
      </c>
      <c r="I9" s="56">
        <f>ROUNDDOWN((H9*0.8)/Alapok!$D$37,0)*Alapok!$D$37</f>
        <v>72.5</v>
      </c>
      <c r="J9" s="56">
        <f>FLOOR(G9*1.059,Alapok!D37)</f>
        <v>102.5</v>
      </c>
      <c r="K9" s="56">
        <f>FLOOR(H9*1.056,Alapok!D37)</f>
        <v>97.5</v>
      </c>
      <c r="L9" s="56">
        <f>ROUNDDOWN((K9*0.8)/Alapok!$D$37,0)*Alapok!$D$37</f>
        <v>77.5</v>
      </c>
      <c r="M9" s="57">
        <f>FLOOR(J9*1.056,Alapok!D37)</f>
        <v>107.5</v>
      </c>
      <c r="N9" s="56">
        <f>FLOOR($K$9*1.053,Alapok!D37)</f>
        <v>102.5</v>
      </c>
      <c r="O9" s="56">
        <f>ROUNDDOWN((N9*0.8)/Alapok!$D$37,0)*Alapok!$D$37</f>
        <v>80</v>
      </c>
      <c r="P9" s="56">
        <f>FLOOR($M$9*1.053,Alapok!D37)</f>
        <v>112.5</v>
      </c>
      <c r="Q9" s="56">
        <f>FLOOR(N9+Alapok!$D$37,Alapok!D37)</f>
        <v>105</v>
      </c>
      <c r="R9" s="56">
        <f>ROUNDDOWN((Q9*0.8)/Alapok!$D$37,0)*Alapok!$D$37</f>
        <v>82.5</v>
      </c>
      <c r="S9" s="57">
        <f>FLOOR(P9+Alapok!$D$37,Alapok!D37)</f>
        <v>115</v>
      </c>
      <c r="T9" s="56">
        <f>FLOOR(Q9+Alapok!$D$37,Alapok!D37)</f>
        <v>107.5</v>
      </c>
      <c r="U9" s="56">
        <f>ROUNDDOWN((T9*0.8)/Alapok!$D$37,0)*Alapok!$D$37</f>
        <v>85</v>
      </c>
      <c r="V9" s="56">
        <f>FLOOR(S9+Alapok!$D$37,Alapok!D37)</f>
        <v>117.5</v>
      </c>
      <c r="W9" s="56">
        <f>FLOOR(T9+Alapok!$D$37,Alapok!D37)</f>
        <v>110</v>
      </c>
      <c r="X9" s="56">
        <f>ROUNDDOWN((W9*0.8)/Alapok!$D$37,0)*Alapok!$D$37</f>
        <v>87.5</v>
      </c>
      <c r="Y9" s="56">
        <f>FLOOR(V9+Alapok!$D$37,Alapok!D37)</f>
        <v>120</v>
      </c>
      <c r="Z9" s="56">
        <f>FLOOR(W9+Alapok!$D$37,Alapok!D37)</f>
        <v>112.5</v>
      </c>
      <c r="AA9" s="56">
        <f>ROUNDDOWN((Z9*0.8)/Alapok!$D$37,0)*Alapok!$D$37</f>
        <v>90</v>
      </c>
      <c r="AB9" s="56">
        <f>FLOOR(Y9+Alapok!$D$37,Alapok!D37)</f>
        <v>122.5</v>
      </c>
      <c r="AC9" s="56">
        <f>FLOOR(Z9+Alapok!$D$37,Alapok!D37)</f>
        <v>115</v>
      </c>
      <c r="AD9" s="56">
        <f>ROUNDDOWN((AC9*0.8)/Alapok!$D$37,0)*Alapok!$D$37</f>
        <v>90</v>
      </c>
      <c r="AE9" s="56">
        <f>FLOOR(AB9+Alapok!$D$37,Alapok!D37)</f>
        <v>125</v>
      </c>
    </row>
    <row r="10" spans="1:31" ht="12.75" customHeight="1" thickBot="1">
      <c r="A10" s="9"/>
      <c r="B10" s="114"/>
      <c r="C10" s="118"/>
      <c r="D10" s="116" t="s">
        <v>77</v>
      </c>
      <c r="E10" s="49" t="s">
        <v>2</v>
      </c>
      <c r="F10" s="49" t="s">
        <v>3</v>
      </c>
      <c r="G10" s="50" t="s">
        <v>4</v>
      </c>
      <c r="H10" s="49" t="s">
        <v>2</v>
      </c>
      <c r="I10" s="49" t="s">
        <v>3</v>
      </c>
      <c r="J10" s="49" t="s">
        <v>4</v>
      </c>
      <c r="K10" s="49" t="s">
        <v>2</v>
      </c>
      <c r="L10" s="49" t="s">
        <v>3</v>
      </c>
      <c r="M10" s="50" t="s">
        <v>4</v>
      </c>
      <c r="N10" s="49" t="s">
        <v>2</v>
      </c>
      <c r="O10" s="49" t="s">
        <v>3</v>
      </c>
      <c r="P10" s="49" t="s">
        <v>4</v>
      </c>
      <c r="Q10" s="49" t="s">
        <v>2</v>
      </c>
      <c r="R10" s="49" t="s">
        <v>3</v>
      </c>
      <c r="S10" s="50" t="s">
        <v>4</v>
      </c>
      <c r="T10" s="49" t="s">
        <v>2</v>
      </c>
      <c r="U10" s="49" t="s">
        <v>3</v>
      </c>
      <c r="V10" s="49" t="s">
        <v>4</v>
      </c>
      <c r="W10" s="49" t="s">
        <v>2</v>
      </c>
      <c r="X10" s="49" t="s">
        <v>3</v>
      </c>
      <c r="Y10" s="49" t="s">
        <v>4</v>
      </c>
      <c r="Z10" s="49" t="s">
        <v>2</v>
      </c>
      <c r="AA10" s="49" t="s">
        <v>3</v>
      </c>
      <c r="AB10" s="49" t="s">
        <v>4</v>
      </c>
      <c r="AC10" s="49" t="s">
        <v>2</v>
      </c>
      <c r="AD10" s="49" t="s">
        <v>3</v>
      </c>
      <c r="AE10" s="49" t="s">
        <v>4</v>
      </c>
    </row>
    <row r="11" spans="1:31" ht="12.75" customHeight="1">
      <c r="A11" s="9"/>
      <c r="B11" s="64" t="s">
        <v>10</v>
      </c>
      <c r="C11" s="88" t="s">
        <v>61</v>
      </c>
      <c r="D11" s="37" t="s">
        <v>4</v>
      </c>
      <c r="E11" s="53">
        <f>FLOOR(PRODUCT(0.45,E15),Alapok!D37)</f>
        <v>35</v>
      </c>
      <c r="F11" s="127"/>
      <c r="G11" s="54">
        <f>FLOOR(PRODUCT(0.45,G15),Alapok!D37)</f>
        <v>37.5</v>
      </c>
      <c r="H11" s="53">
        <f>FLOOR(PRODUCT(0.45,H15),Alapok!D37)</f>
        <v>35</v>
      </c>
      <c r="I11" s="127"/>
      <c r="J11" s="53">
        <f>FLOOR(PRODUCT(0.45,J15),Alapok!D37)</f>
        <v>40</v>
      </c>
      <c r="K11" s="53">
        <f>FLOOR(PRODUCT(0.45,K15),Alapok!D37)</f>
        <v>37.5</v>
      </c>
      <c r="L11" s="127"/>
      <c r="M11" s="54">
        <f>FLOOR(PRODUCT(0.45,M15),Alapok!D37)</f>
        <v>42.5</v>
      </c>
      <c r="N11" s="51">
        <f>FLOOR(PRODUCT(0.45,N15),Alapok!D37)</f>
        <v>37.5</v>
      </c>
      <c r="O11" s="124"/>
      <c r="P11" s="51">
        <f>FLOOR(PRODUCT(0.45,P15),Alapok!D37)</f>
        <v>45</v>
      </c>
      <c r="Q11" s="51">
        <f>FLOOR(PRODUCT(0.45,Q15),Alapok!D37)</f>
        <v>40</v>
      </c>
      <c r="R11" s="124"/>
      <c r="S11" s="52">
        <f>FLOOR(PRODUCT(0.45,S15),Alapok!D37)</f>
        <v>45</v>
      </c>
      <c r="T11" s="51">
        <f>FLOOR(PRODUCT(0.45,T15),Alapok!D37)</f>
        <v>40</v>
      </c>
      <c r="U11" s="124"/>
      <c r="V11" s="51">
        <f>FLOOR(PRODUCT(0.45,V15),Alapok!D37)</f>
        <v>47.5</v>
      </c>
      <c r="W11" s="51">
        <f>FLOOR(PRODUCT(0.45,W15),Alapok!D37)</f>
        <v>42.5</v>
      </c>
      <c r="X11" s="124"/>
      <c r="Y11" s="51">
        <f>FLOOR(PRODUCT(0.45,Y15),Alapok!D37)</f>
        <v>47.5</v>
      </c>
      <c r="Z11" s="51">
        <v>45</v>
      </c>
      <c r="AA11" s="124"/>
      <c r="AB11" s="51">
        <v>45</v>
      </c>
      <c r="AC11" s="51">
        <f>FLOOR(PRODUCT(0.45,AC15),Alapok!D37)</f>
        <v>45</v>
      </c>
      <c r="AD11" s="124"/>
      <c r="AE11" s="51">
        <f>FLOOR(PRODUCT(0.45,AE15),Alapok!D37)</f>
        <v>50</v>
      </c>
    </row>
    <row r="12" spans="1:31" ht="12.75" customHeight="1">
      <c r="A12" s="9"/>
      <c r="B12" s="79"/>
      <c r="C12" s="89"/>
      <c r="D12" s="34" t="s">
        <v>4</v>
      </c>
      <c r="E12" s="40">
        <f>FLOOR(PRODUCT(0.6,E15),Alapok!D37)</f>
        <v>47.5</v>
      </c>
      <c r="F12" s="128"/>
      <c r="G12" s="43">
        <f>FLOOR(PRODUCT(0.6,G15),Alapok!D37)</f>
        <v>52.5</v>
      </c>
      <c r="H12" s="40">
        <f>FLOOR(PRODUCT(0.6,H15),Alapok!D37)</f>
        <v>47.5</v>
      </c>
      <c r="I12" s="128"/>
      <c r="J12" s="40">
        <f>FLOOR(PRODUCT(0.6,J15),Alapok!D37)</f>
        <v>55</v>
      </c>
      <c r="K12" s="40">
        <f>FLOOR(PRODUCT(0.6,K15),Alapok!D37)</f>
        <v>50</v>
      </c>
      <c r="L12" s="128"/>
      <c r="M12" s="43">
        <f>FLOOR(PRODUCT(0.6,M15),Alapok!D37)</f>
        <v>57.5</v>
      </c>
      <c r="N12" s="40">
        <f>FLOOR(PRODUCT(0.6,N15),Alapok!D37)</f>
        <v>52.5</v>
      </c>
      <c r="O12" s="125"/>
      <c r="P12" s="40">
        <f>FLOOR(PRODUCT(0.6,P15),Alapok!D37)</f>
        <v>60</v>
      </c>
      <c r="Q12" s="40">
        <f>FLOOR(PRODUCT(0.6,Q15),Alapok!D37)</f>
        <v>52.5</v>
      </c>
      <c r="R12" s="125"/>
      <c r="S12" s="43">
        <f>FLOOR(PRODUCT(0.6,S15),Alapok!D37)</f>
        <v>62.5</v>
      </c>
      <c r="T12" s="40">
        <f>FLOOR(PRODUCT(0.6,T15),Alapok!D37)</f>
        <v>55</v>
      </c>
      <c r="U12" s="125"/>
      <c r="V12" s="40">
        <f>FLOOR(PRODUCT(0.6,V15),Alapok!D37)</f>
        <v>62.5</v>
      </c>
      <c r="W12" s="40">
        <f>FLOOR(PRODUCT(0.6,W15),Alapok!D37)</f>
        <v>55</v>
      </c>
      <c r="X12" s="125"/>
      <c r="Y12" s="40">
        <f>FLOOR(PRODUCT(0.6,Y15),Alapok!D37)</f>
        <v>65</v>
      </c>
      <c r="Z12" s="40">
        <f>FLOOR(PRODUCT(0.5,Z15),Alapok!D37)</f>
        <v>47.5</v>
      </c>
      <c r="AA12" s="125"/>
      <c r="AB12" s="40">
        <f>FLOOR(PRODUCT(0.5,AB15),Alapok!D37)</f>
        <v>55</v>
      </c>
      <c r="AC12" s="40">
        <f>FLOOR(PRODUCT(0.6,AC15),Alapok!D37)</f>
        <v>60</v>
      </c>
      <c r="AD12" s="125"/>
      <c r="AE12" s="40">
        <f>FLOOR(PRODUCT(0.6,AE15),Alapok!D37)</f>
        <v>67.5</v>
      </c>
    </row>
    <row r="13" spans="1:31" ht="12.75" customHeight="1">
      <c r="A13" s="9"/>
      <c r="B13" s="79"/>
      <c r="C13" s="89"/>
      <c r="D13" s="34" t="s">
        <v>5</v>
      </c>
      <c r="E13" s="40">
        <f>FLOOR(PRODUCT(0.75,E15),Alapok!D37)</f>
        <v>60</v>
      </c>
      <c r="F13" s="128"/>
      <c r="G13" s="43">
        <f>FLOOR(PRODUCT(0.75,G15),Alapok!D37)</f>
        <v>65</v>
      </c>
      <c r="H13" s="40">
        <f>FLOOR(PRODUCT(0.75,H15),Alapok!D37)</f>
        <v>60</v>
      </c>
      <c r="I13" s="128"/>
      <c r="J13" s="40">
        <f>FLOOR(PRODUCT(0.75,J15),Alapok!D37)</f>
        <v>67.5</v>
      </c>
      <c r="K13" s="40">
        <f>FLOOR(PRODUCT(0.75,K15),Alapok!D37)</f>
        <v>62.5</v>
      </c>
      <c r="L13" s="128"/>
      <c r="M13" s="43">
        <f>FLOOR(PRODUCT(0.75,M15),Alapok!D37)</f>
        <v>72.5</v>
      </c>
      <c r="N13" s="40">
        <f>FLOOR(PRODUCT(0.75,N15),Alapok!D37)</f>
        <v>65</v>
      </c>
      <c r="O13" s="125"/>
      <c r="P13" s="40">
        <f>FLOOR(PRODUCT(0.75,P15),Alapok!D37)</f>
        <v>75</v>
      </c>
      <c r="Q13" s="40">
        <f>FLOOR(PRODUCT(0.75,Q15),Alapok!D37)</f>
        <v>67.5</v>
      </c>
      <c r="R13" s="125"/>
      <c r="S13" s="43">
        <f>FLOOR(PRODUCT(0.75,S15),Alapok!D37)</f>
        <v>77.5</v>
      </c>
      <c r="T13" s="40">
        <f>FLOOR(PRODUCT(0.75,T15),Alapok!D37)</f>
        <v>67.5</v>
      </c>
      <c r="U13" s="125"/>
      <c r="V13" s="40">
        <f>FLOOR(PRODUCT(0.75,V15),Alapok!D37)</f>
        <v>80</v>
      </c>
      <c r="W13" s="40">
        <f>FLOOR(PRODUCT(0.75,W15),Alapok!D37)</f>
        <v>70</v>
      </c>
      <c r="X13" s="125"/>
      <c r="Y13" s="40">
        <f>FLOOR(PRODUCT(0.75,Y15),Alapok!D37)</f>
        <v>82.5</v>
      </c>
      <c r="Z13" s="40">
        <f>FLOOR(PRODUCT(0.7,Z15),Alapok!D37)</f>
        <v>67.5</v>
      </c>
      <c r="AA13" s="125"/>
      <c r="AB13" s="40">
        <f>FLOOR(PRODUCT(0.7,AB15),Alapok!D37)</f>
        <v>77.5</v>
      </c>
      <c r="AC13" s="40">
        <f>FLOOR(PRODUCT(0.75,AC15),Alapok!D37)</f>
        <v>75</v>
      </c>
      <c r="AD13" s="125"/>
      <c r="AE13" s="40">
        <f>FLOOR(PRODUCT(0.75,AE15),Alapok!D37)</f>
        <v>85</v>
      </c>
    </row>
    <row r="14" spans="1:31" ht="12.75" customHeight="1" thickBot="1">
      <c r="A14" s="9"/>
      <c r="B14" s="79"/>
      <c r="C14" s="89"/>
      <c r="D14" s="35" t="s">
        <v>6</v>
      </c>
      <c r="E14" s="42">
        <f>FLOOR(PRODUCT(0.9,E15),Alapok!D37)</f>
        <v>70</v>
      </c>
      <c r="F14" s="128"/>
      <c r="G14" s="44">
        <f>FLOOR(PRODUCT(0.9,G15),Alapok!D37)</f>
        <v>77.5</v>
      </c>
      <c r="H14" s="42">
        <f>FLOOR(PRODUCT(0.9,H15),Alapok!D37)</f>
        <v>72.5</v>
      </c>
      <c r="I14" s="128"/>
      <c r="J14" s="42">
        <f>FLOOR(PRODUCT(0.9,J15),Alapok!D37)</f>
        <v>82.5</v>
      </c>
      <c r="K14" s="42">
        <f>FLOOR(PRODUCT(0.9,K15),Alapok!D37)</f>
        <v>75</v>
      </c>
      <c r="L14" s="128"/>
      <c r="M14" s="44">
        <f>FLOOR(PRODUCT(0.9,M15),Alapok!D37)</f>
        <v>87.5</v>
      </c>
      <c r="N14" s="42">
        <f>FLOOR(PRODUCT(0.9,N15),Alapok!D37)</f>
        <v>77.5</v>
      </c>
      <c r="O14" s="125"/>
      <c r="P14" s="42">
        <f>FLOOR(PRODUCT(0.9,P15),Alapok!D37)</f>
        <v>90</v>
      </c>
      <c r="Q14" s="42">
        <f>FLOOR(PRODUCT(0.9,Q15),Alapok!D37)</f>
        <v>80</v>
      </c>
      <c r="R14" s="125"/>
      <c r="S14" s="44">
        <f>FLOOR(PRODUCT(0.9,S15),Alapok!D37)</f>
        <v>92.5</v>
      </c>
      <c r="T14" s="42">
        <f>FLOOR(PRODUCT(0.9,T15),Alapok!D37)</f>
        <v>82.5</v>
      </c>
      <c r="U14" s="125"/>
      <c r="V14" s="42">
        <f>FLOOR(PRODUCT(0.9,V15),Alapok!D37)</f>
        <v>95</v>
      </c>
      <c r="W14" s="42">
        <f>FLOOR(PRODUCT(0.9,W15),Alapok!D37)</f>
        <v>85</v>
      </c>
      <c r="X14" s="125"/>
      <c r="Y14" s="42">
        <f>FLOOR(PRODUCT(0.9,Y15),Alapok!D37)</f>
        <v>97.5</v>
      </c>
      <c r="Z14" s="42">
        <f>FLOOR(PRODUCT(0.9,Z15),Alapok!D37)</f>
        <v>87.5</v>
      </c>
      <c r="AA14" s="125"/>
      <c r="AB14" s="42">
        <f>FLOOR(PRODUCT(0.9,AB15),Alapok!D37)</f>
        <v>100</v>
      </c>
      <c r="AC14" s="42">
        <f>FLOOR(PRODUCT(0.9,AC15),Alapok!D37)</f>
        <v>90</v>
      </c>
      <c r="AD14" s="125"/>
      <c r="AE14" s="42">
        <f>FLOOR(PRODUCT(0.9,AE15),Alapok!D37)</f>
        <v>102.5</v>
      </c>
    </row>
    <row r="15" spans="1:31" ht="12.75" customHeight="1" thickBot="1">
      <c r="A15" s="9"/>
      <c r="B15" s="79"/>
      <c r="C15" s="117" t="s">
        <v>75</v>
      </c>
      <c r="D15" s="115" t="s">
        <v>76</v>
      </c>
      <c r="E15" s="56">
        <f>FLOOR(Alapok!$H$34,Alapok!D37)</f>
        <v>80</v>
      </c>
      <c r="F15" s="128"/>
      <c r="G15" s="57">
        <f>FLOOR(Alapok!$G$34,Alapok!D37)</f>
        <v>87.5</v>
      </c>
      <c r="H15" s="56">
        <f>FLOOR(E15*1.059,Alapok!D37)</f>
        <v>82.5</v>
      </c>
      <c r="I15" s="128"/>
      <c r="J15" s="56">
        <f>FLOOR(G15*1.059,Alapok!D37)</f>
        <v>92.5</v>
      </c>
      <c r="K15" s="56">
        <f>FLOOR(H15*1.056,Alapok!D37)</f>
        <v>85</v>
      </c>
      <c r="L15" s="128"/>
      <c r="M15" s="57">
        <f>FLOOR(J15*1.056,Alapok!D37)</f>
        <v>97.5</v>
      </c>
      <c r="N15" s="56">
        <f>FLOOR($K$15*1.053,Alapok!D37)</f>
        <v>87.5</v>
      </c>
      <c r="O15" s="125"/>
      <c r="P15" s="56">
        <f>FLOOR($M$15*1.053,Alapok!D37)</f>
        <v>102.5</v>
      </c>
      <c r="Q15" s="56">
        <f>FLOOR(N15+Alapok!$D$37,Alapok!D37)</f>
        <v>90</v>
      </c>
      <c r="R15" s="125"/>
      <c r="S15" s="57">
        <f>FLOOR(P15+Alapok!$D$37,Alapok!D37)</f>
        <v>105</v>
      </c>
      <c r="T15" s="56">
        <f>FLOOR(Q15+Alapok!$D$37,Alapok!D37)</f>
        <v>92.5</v>
      </c>
      <c r="U15" s="125"/>
      <c r="V15" s="56">
        <f>FLOOR(S15+Alapok!$D$37,Alapok!D37)</f>
        <v>107.5</v>
      </c>
      <c r="W15" s="56">
        <f>FLOOR(T15+Alapok!$D$37,Alapok!D37)</f>
        <v>95</v>
      </c>
      <c r="X15" s="125"/>
      <c r="Y15" s="56">
        <f>FLOOR(V15+Alapok!$D$37,Alapok!D37)</f>
        <v>110</v>
      </c>
      <c r="Z15" s="56">
        <f>FLOOR(W15+Alapok!$D$37,Alapok!D37)</f>
        <v>97.5</v>
      </c>
      <c r="AA15" s="125"/>
      <c r="AB15" s="56">
        <f>FLOOR(Y15+Alapok!$D$37,Alapok!D37)</f>
        <v>112.5</v>
      </c>
      <c r="AC15" s="56">
        <f>FLOOR(Z15+Alapok!$D$37,Alapok!D37)</f>
        <v>100</v>
      </c>
      <c r="AD15" s="125"/>
      <c r="AE15" s="56">
        <f>FLOOR(AB15+Alapok!$D$37,Alapok!D37)</f>
        <v>115</v>
      </c>
    </row>
    <row r="16" spans="1:31" ht="12.75" customHeight="1" thickBot="1">
      <c r="A16" s="9"/>
      <c r="B16" s="80"/>
      <c r="C16" s="118"/>
      <c r="D16" s="116" t="s">
        <v>77</v>
      </c>
      <c r="E16" s="48" t="s">
        <v>2</v>
      </c>
      <c r="F16" s="129"/>
      <c r="G16" s="55" t="s">
        <v>4</v>
      </c>
      <c r="H16" s="48" t="s">
        <v>2</v>
      </c>
      <c r="I16" s="129"/>
      <c r="J16" s="48" t="s">
        <v>4</v>
      </c>
      <c r="K16" s="48" t="s">
        <v>2</v>
      </c>
      <c r="L16" s="129"/>
      <c r="M16" s="55" t="s">
        <v>4</v>
      </c>
      <c r="N16" s="48" t="s">
        <v>2</v>
      </c>
      <c r="O16" s="126"/>
      <c r="P16" s="48" t="s">
        <v>4</v>
      </c>
      <c r="Q16" s="48" t="s">
        <v>2</v>
      </c>
      <c r="R16" s="126"/>
      <c r="S16" s="55" t="s">
        <v>4</v>
      </c>
      <c r="T16" s="48" t="s">
        <v>2</v>
      </c>
      <c r="U16" s="126"/>
      <c r="V16" s="48" t="s">
        <v>4</v>
      </c>
      <c r="W16" s="48" t="s">
        <v>2</v>
      </c>
      <c r="X16" s="126"/>
      <c r="Y16" s="48" t="s">
        <v>4</v>
      </c>
      <c r="Z16" s="48" t="s">
        <v>2</v>
      </c>
      <c r="AA16" s="126"/>
      <c r="AB16" s="48" t="s">
        <v>4</v>
      </c>
      <c r="AC16" s="48" t="s">
        <v>2</v>
      </c>
      <c r="AD16" s="126"/>
      <c r="AE16" s="48" t="s">
        <v>4</v>
      </c>
    </row>
    <row r="17" spans="1:31" ht="12.75" customHeight="1">
      <c r="A17" s="9"/>
      <c r="B17" s="64" t="s">
        <v>11</v>
      </c>
      <c r="C17" s="81" t="s">
        <v>61</v>
      </c>
      <c r="D17" s="37" t="s">
        <v>4</v>
      </c>
      <c r="E17" s="124"/>
      <c r="F17" s="51">
        <f>FLOOR(PRODUCT(0.6,F20),Alapok!D37)</f>
        <v>25</v>
      </c>
      <c r="G17" s="124"/>
      <c r="H17" s="124"/>
      <c r="I17" s="51">
        <f>FLOOR(PRODUCT(0.6,I20),Alapok!D37)</f>
        <v>27.5</v>
      </c>
      <c r="J17" s="124"/>
      <c r="K17" s="124"/>
      <c r="L17" s="51">
        <f>FLOOR(PRODUCT(0.6,L20),Alapok!D37)</f>
        <v>30</v>
      </c>
      <c r="M17" s="124"/>
      <c r="N17" s="124"/>
      <c r="O17" s="51">
        <f>FLOOR(PRODUCT(0.6,O20),Alapok!D37)</f>
        <v>30</v>
      </c>
      <c r="P17" s="58"/>
      <c r="Q17" s="58"/>
      <c r="R17" s="51">
        <f>FLOOR(PRODUCT(0.6,R20),Alapok!D37)</f>
        <v>32.5</v>
      </c>
      <c r="S17" s="59"/>
      <c r="T17" s="124"/>
      <c r="U17" s="51">
        <f>FLOOR(PRODUCT(0.6,U20),Alapok!D37)</f>
        <v>32.5</v>
      </c>
      <c r="V17" s="58"/>
      <c r="W17" s="58"/>
      <c r="X17" s="51">
        <f>FLOOR(PRODUCT(0.6,X20),Alapok!D37)</f>
        <v>35</v>
      </c>
      <c r="Y17" s="58"/>
      <c r="Z17" s="58"/>
      <c r="AA17" s="51">
        <f>FLOOR(PRODUCT(0.6,AA20),Alapok!D37)</f>
        <v>37.5</v>
      </c>
      <c r="AB17" s="124"/>
      <c r="AC17" s="58"/>
      <c r="AD17" s="51">
        <f>FLOOR(PRODUCT(0.6,AD20),Alapok!D37)</f>
        <v>37.5</v>
      </c>
      <c r="AE17" s="124"/>
    </row>
    <row r="18" spans="1:31" ht="12.75" customHeight="1">
      <c r="A18" s="9"/>
      <c r="B18" s="79"/>
      <c r="C18" s="82"/>
      <c r="D18" s="34" t="s">
        <v>5</v>
      </c>
      <c r="E18" s="125"/>
      <c r="F18" s="40">
        <f>FLOOR(PRODUCT(0.75,F20),Alapok!D37)</f>
        <v>32.5</v>
      </c>
      <c r="G18" s="125"/>
      <c r="H18" s="125"/>
      <c r="I18" s="40">
        <f>FLOOR(PRODUCT(0.75,I20),Alapok!D37)</f>
        <v>35</v>
      </c>
      <c r="J18" s="125"/>
      <c r="K18" s="125"/>
      <c r="L18" s="40">
        <f>FLOOR(PRODUCT(0.75,L20),Alapok!D37)</f>
        <v>37.5</v>
      </c>
      <c r="M18" s="125"/>
      <c r="N18" s="125"/>
      <c r="O18" s="40">
        <f>FLOOR(PRODUCT(0.75,O20),Alapok!D37)</f>
        <v>37.5</v>
      </c>
      <c r="P18" s="125"/>
      <c r="Q18" s="125"/>
      <c r="R18" s="40">
        <f>FLOOR(PRODUCT(0.75,R20),Alapok!D37)</f>
        <v>40</v>
      </c>
      <c r="S18" s="125"/>
      <c r="T18" s="125"/>
      <c r="U18" s="40">
        <f>FLOOR(PRODUCT(0.75,U20),Alapok!D37)</f>
        <v>42.5</v>
      </c>
      <c r="V18" s="125"/>
      <c r="W18" s="125"/>
      <c r="X18" s="40">
        <f>FLOOR(PRODUCT(0.75,X20),Alapok!D37)</f>
        <v>45</v>
      </c>
      <c r="Y18" s="125"/>
      <c r="Z18" s="125"/>
      <c r="AA18" s="40">
        <f>FLOOR(PRODUCT(0.75,AA20),Alapok!D37)</f>
        <v>45</v>
      </c>
      <c r="AB18" s="125"/>
      <c r="AC18" s="125"/>
      <c r="AD18" s="40">
        <f>FLOOR(PRODUCT(0.75,AD20),Alapok!D37)</f>
        <v>47.5</v>
      </c>
      <c r="AE18" s="125"/>
    </row>
    <row r="19" spans="1:31" ht="12.75" customHeight="1" thickBot="1">
      <c r="A19" s="9"/>
      <c r="B19" s="79"/>
      <c r="C19" s="82"/>
      <c r="D19" s="35" t="s">
        <v>6</v>
      </c>
      <c r="E19" s="125"/>
      <c r="F19" s="42">
        <f>FLOOR(PRODUCT(0.9,F20),Alapok!D37)</f>
        <v>40</v>
      </c>
      <c r="G19" s="125"/>
      <c r="H19" s="125"/>
      <c r="I19" s="42">
        <f>FLOOR(PRODUCT(0.9,I20),Alapok!D37)</f>
        <v>42.5</v>
      </c>
      <c r="J19" s="125"/>
      <c r="K19" s="125"/>
      <c r="L19" s="42">
        <f>FLOOR(PRODUCT(0.9,L20),Alapok!D37)</f>
        <v>45</v>
      </c>
      <c r="M19" s="125"/>
      <c r="N19" s="125"/>
      <c r="O19" s="42">
        <f>FLOOR(PRODUCT(0.9,O20),Alapok!D37)</f>
        <v>45</v>
      </c>
      <c r="P19" s="125"/>
      <c r="Q19" s="125"/>
      <c r="R19" s="42">
        <f>FLOOR(PRODUCT(0.9,R20),Alapok!D37)</f>
        <v>47.5</v>
      </c>
      <c r="S19" s="125"/>
      <c r="T19" s="125"/>
      <c r="U19" s="42">
        <f>FLOOR(PRODUCT(0.9,U20),Alapok!D37)</f>
        <v>50</v>
      </c>
      <c r="V19" s="125"/>
      <c r="W19" s="125"/>
      <c r="X19" s="42">
        <f>FLOOR(PRODUCT(0.9,X20),Alapok!D37)</f>
        <v>52.5</v>
      </c>
      <c r="Y19" s="125"/>
      <c r="Z19" s="125"/>
      <c r="AA19" s="42">
        <f>FLOOR(PRODUCT(0.9,AA20),Alapok!D37)</f>
        <v>55</v>
      </c>
      <c r="AB19" s="125"/>
      <c r="AC19" s="125"/>
      <c r="AD19" s="42">
        <f>FLOOR(PRODUCT(0.9,AD20),Alapok!D37)</f>
        <v>57.5</v>
      </c>
      <c r="AE19" s="125"/>
    </row>
    <row r="20" spans="1:31" ht="12.75" customHeight="1" thickBot="1">
      <c r="A20" s="9"/>
      <c r="B20" s="79"/>
      <c r="C20" s="121" t="s">
        <v>75</v>
      </c>
      <c r="D20" s="119" t="s">
        <v>76</v>
      </c>
      <c r="E20" s="125"/>
      <c r="F20" s="56">
        <f>FLOOR(Alapok!$H$35,Alapok!D37)</f>
        <v>45</v>
      </c>
      <c r="G20" s="125"/>
      <c r="H20" s="125"/>
      <c r="I20" s="56">
        <f>FLOOR(F20*1.059,Alapok!D37)</f>
        <v>47.5</v>
      </c>
      <c r="J20" s="125"/>
      <c r="K20" s="125"/>
      <c r="L20" s="56">
        <f>FLOOR(I20*1.056,Alapok!D37)</f>
        <v>50</v>
      </c>
      <c r="M20" s="125"/>
      <c r="N20" s="125"/>
      <c r="O20" s="56">
        <f>FLOOR($L$20*1.053,Alapok!D37)</f>
        <v>52.5</v>
      </c>
      <c r="P20" s="125"/>
      <c r="Q20" s="125"/>
      <c r="R20" s="56">
        <f>FLOOR(O20+Alapok!$D$37,Alapok!D37)</f>
        <v>55</v>
      </c>
      <c r="S20" s="125"/>
      <c r="T20" s="125"/>
      <c r="U20" s="56">
        <f>FLOOR(R20+Alapok!$D$37,Alapok!D37)</f>
        <v>57.5</v>
      </c>
      <c r="V20" s="125"/>
      <c r="W20" s="125"/>
      <c r="X20" s="56">
        <f>FLOOR(U20+Alapok!$D$37,Alapok!D37)</f>
        <v>60</v>
      </c>
      <c r="Y20" s="125"/>
      <c r="Z20" s="125"/>
      <c r="AA20" s="56">
        <f>FLOOR(X20+Alapok!$D$37,Alapok!D37)</f>
        <v>62.5</v>
      </c>
      <c r="AB20" s="125"/>
      <c r="AC20" s="125"/>
      <c r="AD20" s="56">
        <f>FLOOR(AA20+Alapok!$D$37,Alapok!D37)</f>
        <v>65</v>
      </c>
      <c r="AE20" s="125"/>
    </row>
    <row r="21" spans="1:31" ht="12.75" customHeight="1" thickBot="1">
      <c r="A21" s="9"/>
      <c r="B21" s="80"/>
      <c r="C21" s="122"/>
      <c r="D21" s="120" t="s">
        <v>77</v>
      </c>
      <c r="E21" s="126"/>
      <c r="F21" s="48" t="s">
        <v>7</v>
      </c>
      <c r="G21" s="126"/>
      <c r="H21" s="126"/>
      <c r="I21" s="48" t="s">
        <v>7</v>
      </c>
      <c r="J21" s="126"/>
      <c r="K21" s="126"/>
      <c r="L21" s="48" t="s">
        <v>7</v>
      </c>
      <c r="M21" s="126"/>
      <c r="N21" s="126"/>
      <c r="O21" s="48" t="s">
        <v>7</v>
      </c>
      <c r="P21" s="126"/>
      <c r="Q21" s="126"/>
      <c r="R21" s="48" t="s">
        <v>7</v>
      </c>
      <c r="S21" s="126"/>
      <c r="T21" s="126"/>
      <c r="U21" s="48" t="s">
        <v>7</v>
      </c>
      <c r="V21" s="126"/>
      <c r="W21" s="126"/>
      <c r="X21" s="48" t="s">
        <v>7</v>
      </c>
      <c r="Y21" s="126"/>
      <c r="Z21" s="126"/>
      <c r="AA21" s="48" t="s">
        <v>7</v>
      </c>
      <c r="AB21" s="126"/>
      <c r="AC21" s="126"/>
      <c r="AD21" s="48" t="s">
        <v>7</v>
      </c>
      <c r="AE21" s="126"/>
    </row>
    <row r="22" spans="1:31" ht="12.75" customHeight="1">
      <c r="A22" s="9"/>
      <c r="B22" s="64" t="s">
        <v>16</v>
      </c>
      <c r="C22" s="81" t="s">
        <v>61</v>
      </c>
      <c r="D22" s="37" t="s">
        <v>4</v>
      </c>
      <c r="E22" s="124"/>
      <c r="F22" s="124"/>
      <c r="G22" s="51">
        <f>FLOOR(PRODUCT(0.55,G25),Alapok!D37)</f>
        <v>60</v>
      </c>
      <c r="H22" s="124"/>
      <c r="I22" s="124"/>
      <c r="J22" s="51">
        <f>FLOOR(PRODUCT(0.55,J25),Alapok!D37)</f>
        <v>62.5</v>
      </c>
      <c r="K22" s="124"/>
      <c r="L22" s="58"/>
      <c r="M22" s="51">
        <f>FLOOR(PRODUCT(0.55,M25),Alapok!D37)</f>
        <v>65</v>
      </c>
      <c r="N22" s="124"/>
      <c r="O22" s="124"/>
      <c r="P22" s="51">
        <f>FLOOR(PRODUCT(0.55,P25),Alapok!D37)</f>
        <v>67.5</v>
      </c>
      <c r="Q22" s="124"/>
      <c r="R22" s="124"/>
      <c r="S22" s="51">
        <f>FLOOR(PRODUCT(0.55,S25),Alapok!D37)</f>
        <v>70</v>
      </c>
      <c r="T22" s="124"/>
      <c r="U22" s="124"/>
      <c r="V22" s="51">
        <f>FLOOR(PRODUCT(0.55,V25),Alapok!D37)</f>
        <v>70</v>
      </c>
      <c r="W22" s="124"/>
      <c r="X22" s="124"/>
      <c r="Y22" s="51">
        <f>FLOOR(PRODUCT(0.55,Y25),Alapok!D37)</f>
        <v>72.5</v>
      </c>
      <c r="Z22" s="124"/>
      <c r="AA22" s="124"/>
      <c r="AB22" s="51">
        <f>FLOOR(PRODUCT(0.55,AB25),Alapok!D37)</f>
        <v>72.5</v>
      </c>
      <c r="AC22" s="124"/>
      <c r="AD22" s="124"/>
      <c r="AE22" s="51">
        <f>FLOOR(PRODUCT(0.55,AE25),Alapok!D37)</f>
        <v>75</v>
      </c>
    </row>
    <row r="23" spans="1:31" ht="12.75" customHeight="1">
      <c r="A23" s="9"/>
      <c r="B23" s="79"/>
      <c r="C23" s="82"/>
      <c r="D23" s="34" t="s">
        <v>5</v>
      </c>
      <c r="E23" s="125"/>
      <c r="F23" s="125"/>
      <c r="G23" s="40">
        <f>FLOOR(PRODUCT(0.7,G25),Alapok!D37)</f>
        <v>75</v>
      </c>
      <c r="H23" s="125"/>
      <c r="I23" s="125"/>
      <c r="J23" s="40">
        <f>FLOOR(PRODUCT(0.7,J25),Alapok!D37)</f>
        <v>80</v>
      </c>
      <c r="K23" s="125"/>
      <c r="L23" s="41"/>
      <c r="M23" s="40">
        <f>FLOOR(PRODUCT(0.7,M25),Alapok!D37)</f>
        <v>82.5</v>
      </c>
      <c r="N23" s="125"/>
      <c r="O23" s="125"/>
      <c r="P23" s="40">
        <f>FLOOR(PRODUCT(0.7,P25),Alapok!D37)</f>
        <v>87.5</v>
      </c>
      <c r="Q23" s="125"/>
      <c r="R23" s="125"/>
      <c r="S23" s="40">
        <f>FLOOR(PRODUCT(0.7,S25),Alapok!D37)</f>
        <v>87.5</v>
      </c>
      <c r="T23" s="125"/>
      <c r="U23" s="125"/>
      <c r="V23" s="40">
        <f>FLOOR(PRODUCT(0.7,V25),Alapok!D37)</f>
        <v>90</v>
      </c>
      <c r="W23" s="125"/>
      <c r="X23" s="125"/>
      <c r="Y23" s="40">
        <f>FLOOR(PRODUCT(0.7,Y25),Alapok!D37)</f>
        <v>92.5</v>
      </c>
      <c r="Z23" s="125"/>
      <c r="AA23" s="125"/>
      <c r="AB23" s="40">
        <f>FLOOR(PRODUCT(0.7,AB25),Alapok!D37)</f>
        <v>92.5</v>
      </c>
      <c r="AC23" s="125"/>
      <c r="AD23" s="125"/>
      <c r="AE23" s="40">
        <f>FLOOR(PRODUCT(0.7,AE25),Alapok!D37)</f>
        <v>95</v>
      </c>
    </row>
    <row r="24" spans="1:31" ht="12.75" customHeight="1" thickBot="1">
      <c r="A24" s="9"/>
      <c r="B24" s="79"/>
      <c r="C24" s="82"/>
      <c r="D24" s="35" t="s">
        <v>6</v>
      </c>
      <c r="E24" s="125"/>
      <c r="F24" s="125"/>
      <c r="G24" s="42">
        <f>FLOOR(PRODUCT(0.85,G25),Alapok!D37)</f>
        <v>92.5</v>
      </c>
      <c r="H24" s="125"/>
      <c r="I24" s="125"/>
      <c r="J24" s="42">
        <f>FLOOR(PRODUCT(0.85,J25),Alapok!D37)</f>
        <v>97.5</v>
      </c>
      <c r="K24" s="125"/>
      <c r="L24" s="41"/>
      <c r="M24" s="42">
        <f>FLOOR(PRODUCT(0.85,M25),Alapok!D37)</f>
        <v>100</v>
      </c>
      <c r="N24" s="125"/>
      <c r="O24" s="125"/>
      <c r="P24" s="42">
        <f>FLOOR(PRODUCT(0.85,P25),Alapok!D37)</f>
        <v>105</v>
      </c>
      <c r="Q24" s="125"/>
      <c r="R24" s="125"/>
      <c r="S24" s="42">
        <f>FLOOR(PRODUCT(0.85,S25),Alapok!D37)</f>
        <v>107.5</v>
      </c>
      <c r="T24" s="125"/>
      <c r="U24" s="125"/>
      <c r="V24" s="42">
        <f>FLOOR(PRODUCT(0.85,V25),Alapok!D37)</f>
        <v>110</v>
      </c>
      <c r="W24" s="125"/>
      <c r="X24" s="125"/>
      <c r="Y24" s="42">
        <f>FLOOR(PRODUCT(0.85,Y25),Alapok!D37)</f>
        <v>112.5</v>
      </c>
      <c r="Z24" s="125"/>
      <c r="AA24" s="125"/>
      <c r="AB24" s="42">
        <f>FLOOR(PRODUCT(0.85,AB25),Alapok!D37)</f>
        <v>112.5</v>
      </c>
      <c r="AC24" s="125"/>
      <c r="AD24" s="125"/>
      <c r="AE24" s="42">
        <f>FLOOR(PRODUCT(0.85,AE25),Alapok!D37)</f>
        <v>115</v>
      </c>
    </row>
    <row r="25" spans="1:31" ht="12.75" customHeight="1" thickBot="1">
      <c r="A25" s="9"/>
      <c r="B25" s="79"/>
      <c r="C25" s="121" t="s">
        <v>75</v>
      </c>
      <c r="D25" s="119" t="s">
        <v>76</v>
      </c>
      <c r="E25" s="125"/>
      <c r="F25" s="125"/>
      <c r="G25" s="56">
        <f>FLOOR(Alapok!$G$36,Alapok!D37)</f>
        <v>110</v>
      </c>
      <c r="H25" s="125"/>
      <c r="I25" s="125"/>
      <c r="J25" s="56">
        <f>FLOOR(G25*1.059,Alapok!D37)</f>
        <v>115</v>
      </c>
      <c r="K25" s="125"/>
      <c r="L25" s="56"/>
      <c r="M25" s="56">
        <f>FLOOR(J25*1.056,Alapok!D37)</f>
        <v>120</v>
      </c>
      <c r="N25" s="125"/>
      <c r="O25" s="125"/>
      <c r="P25" s="56">
        <f>FLOOR(M25*1.053,Alapok!D37)</f>
        <v>125</v>
      </c>
      <c r="Q25" s="125"/>
      <c r="R25" s="125"/>
      <c r="S25" s="56">
        <f>FLOOR(P25+Alapok!$D$37,Alapok!D37)</f>
        <v>127.5</v>
      </c>
      <c r="T25" s="125"/>
      <c r="U25" s="125"/>
      <c r="V25" s="56">
        <f>FLOOR(S25+Alapok!$D$37,Alapok!D37)</f>
        <v>130</v>
      </c>
      <c r="W25" s="125"/>
      <c r="X25" s="125"/>
      <c r="Y25" s="56">
        <f>FLOOR(V25+Alapok!$D$37,Alapok!D37)</f>
        <v>132.5</v>
      </c>
      <c r="Z25" s="125"/>
      <c r="AA25" s="125"/>
      <c r="AB25" s="56">
        <f>FLOOR(Y25+Alapok!$D$37,Alapok!D37)</f>
        <v>135</v>
      </c>
      <c r="AC25" s="125"/>
      <c r="AD25" s="125"/>
      <c r="AE25" s="56">
        <f>FLOOR(AB25+Alapok!$D$37,Alapok!D37)</f>
        <v>137.5</v>
      </c>
    </row>
    <row r="26" spans="1:31" ht="12.75" customHeight="1" thickBot="1">
      <c r="A26" s="9"/>
      <c r="B26" s="80"/>
      <c r="C26" s="122"/>
      <c r="D26" s="120" t="s">
        <v>77</v>
      </c>
      <c r="E26" s="126"/>
      <c r="F26" s="126"/>
      <c r="G26" s="123" t="s">
        <v>4</v>
      </c>
      <c r="H26" s="126"/>
      <c r="I26" s="126"/>
      <c r="J26" s="123" t="s">
        <v>4</v>
      </c>
      <c r="K26" s="126"/>
      <c r="L26" s="123"/>
      <c r="M26" s="123" t="s">
        <v>4</v>
      </c>
      <c r="N26" s="126"/>
      <c r="O26" s="126"/>
      <c r="P26" s="123" t="s">
        <v>4</v>
      </c>
      <c r="Q26" s="126"/>
      <c r="R26" s="126"/>
      <c r="S26" s="123" t="s">
        <v>4</v>
      </c>
      <c r="T26" s="126"/>
      <c r="U26" s="126"/>
      <c r="V26" s="123" t="s">
        <v>4</v>
      </c>
      <c r="W26" s="126"/>
      <c r="X26" s="126"/>
      <c r="Y26" s="123" t="s">
        <v>4</v>
      </c>
      <c r="Z26" s="126"/>
      <c r="AA26" s="126"/>
      <c r="AB26" s="123" t="s">
        <v>4</v>
      </c>
      <c r="AC26" s="126"/>
      <c r="AD26" s="126"/>
      <c r="AE26" s="123" t="s">
        <v>4</v>
      </c>
    </row>
    <row r="27" spans="1:31" ht="30.75" customHeight="1" thickBot="1">
      <c r="A27" s="9"/>
      <c r="B27" s="130" t="s">
        <v>78</v>
      </c>
      <c r="C27" s="131" t="s">
        <v>75</v>
      </c>
      <c r="D27" s="132"/>
      <c r="E27" s="133" t="s">
        <v>82</v>
      </c>
      <c r="F27" s="133"/>
      <c r="G27" s="134"/>
      <c r="H27" s="133" t="s">
        <v>82</v>
      </c>
      <c r="I27" s="133"/>
      <c r="J27" s="133"/>
      <c r="K27" s="133" t="s">
        <v>82</v>
      </c>
      <c r="L27" s="133"/>
      <c r="M27" s="134"/>
      <c r="N27" s="133" t="s">
        <v>81</v>
      </c>
      <c r="O27" s="133"/>
      <c r="P27" s="133"/>
      <c r="Q27" s="133" t="s">
        <v>81</v>
      </c>
      <c r="R27" s="133"/>
      <c r="S27" s="134"/>
      <c r="T27" s="133" t="s">
        <v>81</v>
      </c>
      <c r="U27" s="133"/>
      <c r="V27" s="133"/>
      <c r="W27" s="133" t="s">
        <v>83</v>
      </c>
      <c r="X27" s="133"/>
      <c r="Y27" s="133"/>
      <c r="Z27" s="133" t="s">
        <v>83</v>
      </c>
      <c r="AA27" s="133"/>
      <c r="AB27" s="133"/>
      <c r="AC27" s="133" t="s">
        <v>83</v>
      </c>
      <c r="AD27" s="133"/>
      <c r="AE27" s="133"/>
    </row>
    <row r="28" spans="1:31" ht="30.75" customHeight="1" thickBot="1">
      <c r="A28" s="9"/>
      <c r="B28" s="130" t="s">
        <v>79</v>
      </c>
      <c r="C28" s="135" t="s">
        <v>75</v>
      </c>
      <c r="D28" s="135"/>
      <c r="E28" s="133" t="s">
        <v>82</v>
      </c>
      <c r="F28" s="136"/>
      <c r="G28" s="137"/>
      <c r="H28" s="133" t="s">
        <v>82</v>
      </c>
      <c r="I28" s="136"/>
      <c r="J28" s="136"/>
      <c r="K28" s="133" t="s">
        <v>82</v>
      </c>
      <c r="L28" s="136"/>
      <c r="M28" s="137"/>
      <c r="N28" s="136" t="s">
        <v>81</v>
      </c>
      <c r="O28" s="136"/>
      <c r="P28" s="136"/>
      <c r="Q28" s="136" t="s">
        <v>81</v>
      </c>
      <c r="R28" s="136"/>
      <c r="S28" s="137"/>
      <c r="T28" s="136" t="s">
        <v>81</v>
      </c>
      <c r="U28" s="136"/>
      <c r="V28" s="136"/>
      <c r="W28" s="136" t="s">
        <v>83</v>
      </c>
      <c r="X28" s="136"/>
      <c r="Y28" s="136"/>
      <c r="Z28" s="136" t="s">
        <v>83</v>
      </c>
      <c r="AA28" s="136"/>
      <c r="AB28" s="136"/>
      <c r="AC28" s="136" t="s">
        <v>83</v>
      </c>
      <c r="AD28" s="136"/>
      <c r="AE28" s="136"/>
    </row>
    <row r="29" spans="1:31" ht="30.75" customHeight="1" thickBot="1">
      <c r="A29" s="9"/>
      <c r="B29" s="36" t="s">
        <v>80</v>
      </c>
      <c r="C29" s="131" t="s">
        <v>75</v>
      </c>
      <c r="D29" s="132"/>
      <c r="E29" s="133"/>
      <c r="F29" s="133"/>
      <c r="G29" s="137" t="s">
        <v>84</v>
      </c>
      <c r="H29" s="136"/>
      <c r="I29" s="136"/>
      <c r="J29" s="136" t="s">
        <v>84</v>
      </c>
      <c r="K29" s="136"/>
      <c r="L29" s="136"/>
      <c r="M29" s="137" t="s">
        <v>84</v>
      </c>
      <c r="N29" s="136"/>
      <c r="O29" s="136"/>
      <c r="P29" s="136" t="s">
        <v>85</v>
      </c>
      <c r="Q29" s="136"/>
      <c r="R29" s="136"/>
      <c r="S29" s="137" t="s">
        <v>85</v>
      </c>
      <c r="T29" s="136"/>
      <c r="U29" s="136"/>
      <c r="V29" s="136" t="s">
        <v>85</v>
      </c>
      <c r="W29" s="136"/>
      <c r="X29" s="136"/>
      <c r="Y29" s="136" t="s">
        <v>86</v>
      </c>
      <c r="Z29" s="136"/>
      <c r="AA29" s="136"/>
      <c r="AB29" s="136" t="s">
        <v>86</v>
      </c>
      <c r="AC29" s="136"/>
      <c r="AD29" s="136"/>
      <c r="AE29" s="136" t="s">
        <v>86</v>
      </c>
    </row>
    <row r="30" spans="1:31" ht="30.75" customHeight="1" thickBot="1">
      <c r="A30" s="9"/>
      <c r="B30" s="36" t="s">
        <v>62</v>
      </c>
      <c r="C30" s="135" t="s">
        <v>75</v>
      </c>
      <c r="D30" s="135"/>
      <c r="E30" s="136"/>
      <c r="F30" s="136"/>
      <c r="G30" s="137" t="s">
        <v>84</v>
      </c>
      <c r="H30" s="136"/>
      <c r="I30" s="136"/>
      <c r="J30" s="136" t="s">
        <v>84</v>
      </c>
      <c r="K30" s="136"/>
      <c r="L30" s="136"/>
      <c r="M30" s="137" t="s">
        <v>84</v>
      </c>
      <c r="N30" s="136"/>
      <c r="O30" s="136"/>
      <c r="P30" s="136" t="s">
        <v>85</v>
      </c>
      <c r="Q30" s="136"/>
      <c r="R30" s="136"/>
      <c r="S30" s="137" t="s">
        <v>85</v>
      </c>
      <c r="T30" s="136"/>
      <c r="U30" s="136"/>
      <c r="V30" s="136" t="s">
        <v>85</v>
      </c>
      <c r="W30" s="136"/>
      <c r="X30" s="136"/>
      <c r="Y30" s="136" t="s">
        <v>86</v>
      </c>
      <c r="Z30" s="136"/>
      <c r="AA30" s="136"/>
      <c r="AB30" s="136" t="s">
        <v>86</v>
      </c>
      <c r="AC30" s="136"/>
      <c r="AD30" s="136"/>
      <c r="AE30" s="136" t="s">
        <v>86</v>
      </c>
    </row>
    <row r="31" spans="1:31" ht="15.75" thickBot="1">
      <c r="A31" s="9"/>
      <c r="B31" s="36" t="s">
        <v>87</v>
      </c>
      <c r="C31" s="138" t="s">
        <v>75</v>
      </c>
      <c r="D31" s="138"/>
      <c r="E31" s="139" t="s">
        <v>90</v>
      </c>
      <c r="F31" s="139"/>
      <c r="G31" s="140"/>
      <c r="H31" s="139" t="s">
        <v>90</v>
      </c>
      <c r="I31" s="139"/>
      <c r="J31" s="140"/>
      <c r="K31" s="139" t="s">
        <v>90</v>
      </c>
      <c r="L31" s="139"/>
      <c r="M31" s="140"/>
      <c r="N31" s="139" t="s">
        <v>90</v>
      </c>
      <c r="O31" s="139"/>
      <c r="P31" s="140"/>
      <c r="Q31" s="139" t="s">
        <v>90</v>
      </c>
      <c r="R31" s="139"/>
      <c r="S31" s="140"/>
      <c r="T31" s="139" t="s">
        <v>90</v>
      </c>
      <c r="U31" s="139"/>
      <c r="V31" s="140"/>
      <c r="W31" s="139" t="s">
        <v>90</v>
      </c>
      <c r="X31" s="139"/>
      <c r="Y31" s="140"/>
      <c r="Z31" s="139" t="s">
        <v>90</v>
      </c>
      <c r="AA31" s="139"/>
      <c r="AB31" s="140"/>
      <c r="AC31" s="139" t="s">
        <v>90</v>
      </c>
      <c r="AD31" s="139"/>
      <c r="AE31" s="139"/>
    </row>
    <row r="32" spans="1:32" ht="15.75" thickBot="1">
      <c r="A32" s="9"/>
      <c r="B32" s="36" t="s">
        <v>88</v>
      </c>
      <c r="C32" s="138" t="s">
        <v>75</v>
      </c>
      <c r="D32" s="138"/>
      <c r="E32" s="141"/>
      <c r="F32" s="140" t="s">
        <v>90</v>
      </c>
      <c r="G32" s="140"/>
      <c r="H32" s="141"/>
      <c r="I32" s="140" t="s">
        <v>90</v>
      </c>
      <c r="J32" s="140"/>
      <c r="K32" s="141"/>
      <c r="L32" s="140" t="s">
        <v>90</v>
      </c>
      <c r="M32" s="140"/>
      <c r="N32" s="141"/>
      <c r="O32" s="140" t="s">
        <v>90</v>
      </c>
      <c r="P32" s="140"/>
      <c r="Q32" s="141"/>
      <c r="R32" s="140" t="s">
        <v>90</v>
      </c>
      <c r="S32" s="140"/>
      <c r="T32" s="141"/>
      <c r="U32" s="140" t="s">
        <v>90</v>
      </c>
      <c r="V32" s="140"/>
      <c r="W32" s="141"/>
      <c r="X32" s="140" t="s">
        <v>90</v>
      </c>
      <c r="Y32" s="140"/>
      <c r="Z32" s="141"/>
      <c r="AA32" s="140" t="s">
        <v>90</v>
      </c>
      <c r="AB32" s="140"/>
      <c r="AC32" s="141"/>
      <c r="AD32" s="140" t="s">
        <v>90</v>
      </c>
      <c r="AE32" s="140"/>
      <c r="AF32" s="9"/>
    </row>
    <row r="33" spans="2:31" ht="15.75" thickBot="1">
      <c r="B33" s="36" t="s">
        <v>89</v>
      </c>
      <c r="C33" s="138" t="s">
        <v>75</v>
      </c>
      <c r="D33" s="138"/>
      <c r="E33" s="141"/>
      <c r="F33" s="140" t="s">
        <v>91</v>
      </c>
      <c r="G33" s="140"/>
      <c r="H33" s="141"/>
      <c r="I33" s="140" t="s">
        <v>91</v>
      </c>
      <c r="J33" s="140"/>
      <c r="K33" s="141"/>
      <c r="L33" s="140" t="s">
        <v>91</v>
      </c>
      <c r="M33" s="140"/>
      <c r="N33" s="141"/>
      <c r="O33" s="140" t="s">
        <v>91</v>
      </c>
      <c r="P33" s="140"/>
      <c r="Q33" s="141"/>
      <c r="R33" s="140" t="s">
        <v>91</v>
      </c>
      <c r="S33" s="140"/>
      <c r="T33" s="141"/>
      <c r="U33" s="140" t="s">
        <v>91</v>
      </c>
      <c r="V33" s="140"/>
      <c r="W33" s="141"/>
      <c r="X33" s="140" t="s">
        <v>91</v>
      </c>
      <c r="Y33" s="140"/>
      <c r="Z33" s="141"/>
      <c r="AA33" s="140" t="s">
        <v>91</v>
      </c>
      <c r="AB33" s="140"/>
      <c r="AC33" s="141"/>
      <c r="AD33" s="140" t="s">
        <v>91</v>
      </c>
      <c r="AE33" s="140"/>
    </row>
  </sheetData>
  <sheetProtection/>
  <mergeCells count="74">
    <mergeCell ref="C31:D31"/>
    <mergeCell ref="C32:D32"/>
    <mergeCell ref="C33:D33"/>
    <mergeCell ref="AD22:AD26"/>
    <mergeCell ref="AA22:AA26"/>
    <mergeCell ref="X22:X26"/>
    <mergeCell ref="U22:U26"/>
    <mergeCell ref="R22:R26"/>
    <mergeCell ref="O22:O26"/>
    <mergeCell ref="O11:O16"/>
    <mergeCell ref="L11:L16"/>
    <mergeCell ref="I11:I16"/>
    <mergeCell ref="F11:F16"/>
    <mergeCell ref="E17:E21"/>
    <mergeCell ref="G17:G21"/>
    <mergeCell ref="H17:H21"/>
    <mergeCell ref="J17:J21"/>
    <mergeCell ref="K17:K21"/>
    <mergeCell ref="AE17:AE21"/>
    <mergeCell ref="AD11:AD16"/>
    <mergeCell ref="AA11:AA16"/>
    <mergeCell ref="X11:X16"/>
    <mergeCell ref="U11:U16"/>
    <mergeCell ref="R11:R16"/>
    <mergeCell ref="V18:V21"/>
    <mergeCell ref="W18:W21"/>
    <mergeCell ref="Y18:Y21"/>
    <mergeCell ref="Z18:Z21"/>
    <mergeCell ref="AB17:AB21"/>
    <mergeCell ref="AC18:AC21"/>
    <mergeCell ref="B5:B10"/>
    <mergeCell ref="B11:B16"/>
    <mergeCell ref="B17:B21"/>
    <mergeCell ref="B22:B26"/>
    <mergeCell ref="C9:C10"/>
    <mergeCell ref="C15:C16"/>
    <mergeCell ref="C20:C21"/>
    <mergeCell ref="C25:C26"/>
    <mergeCell ref="C11:C14"/>
    <mergeCell ref="N2:P2"/>
    <mergeCell ref="Q2:S2"/>
    <mergeCell ref="D2:D4"/>
    <mergeCell ref="B2:C4"/>
    <mergeCell ref="AC22:AC26"/>
    <mergeCell ref="Z22:Z26"/>
    <mergeCell ref="W22:W26"/>
    <mergeCell ref="T22:T26"/>
    <mergeCell ref="Q22:Q26"/>
    <mergeCell ref="T2:V2"/>
    <mergeCell ref="W2:Y2"/>
    <mergeCell ref="Z2:AB2"/>
    <mergeCell ref="AC2:AE2"/>
    <mergeCell ref="E2:G2"/>
    <mergeCell ref="H2:J2"/>
    <mergeCell ref="K2:M2"/>
    <mergeCell ref="C5:C8"/>
    <mergeCell ref="C22:C24"/>
    <mergeCell ref="C17:C19"/>
    <mergeCell ref="N22:N26"/>
    <mergeCell ref="K22:K26"/>
    <mergeCell ref="E22:E26"/>
    <mergeCell ref="M17:M21"/>
    <mergeCell ref="N17:N21"/>
    <mergeCell ref="I22:I26"/>
    <mergeCell ref="H22:H26"/>
    <mergeCell ref="F22:F26"/>
    <mergeCell ref="C29:D29"/>
    <mergeCell ref="C30:D30"/>
    <mergeCell ref="P18:P21"/>
    <mergeCell ref="Q18:Q21"/>
    <mergeCell ref="S18:S21"/>
    <mergeCell ref="T17:T21"/>
    <mergeCell ref="C27:D27"/>
    <mergeCell ref="C28:D28"/>
  </mergeCells>
  <printOptions horizontalCentered="1" verticalCentered="1"/>
  <pageMargins left="0.2362204724409449" right="0.2362204724409449" top="0.2362204724409449" bottom="0.2362204724409449" header="0" footer="0"/>
  <pageSetup fitToHeight="1" fitToWidth="1" horizontalDpi="300" verticalDpi="3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2010-05-20T00:53:02Z</dcterms:created>
  <dcterms:modified xsi:type="dcterms:W3CDTF">2015-02-03T12:42:31Z</dcterms:modified>
  <cp:category/>
  <cp:version/>
  <cp:contentType/>
  <cp:contentStatus/>
</cp:coreProperties>
</file>